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2018" sheetId="1" r:id="rId1"/>
  </sheets>
  <externalReferences>
    <externalReference r:id="rId2"/>
  </externalReferences>
  <definedNames>
    <definedName name="_xlnm.Print_Titles" localSheetId="0">'2018'!$22:$25</definedName>
    <definedName name="_xlnm.Print_Area" localSheetId="0">'2018'!$A$1:$AH$104</definedName>
  </definedNames>
  <calcPr calcId="162913"/>
</workbook>
</file>

<file path=xl/calcChain.xml><?xml version="1.0" encoding="utf-8"?>
<calcChain xmlns="http://schemas.openxmlformats.org/spreadsheetml/2006/main">
  <c r="W103" i="1" l="1"/>
  <c r="AG103" i="1" s="1"/>
  <c r="AC103" i="1" s="1"/>
  <c r="R68" i="1" l="1"/>
  <c r="K30" i="1"/>
  <c r="J30" i="1"/>
  <c r="U53" i="1" l="1"/>
  <c r="U60" i="1"/>
  <c r="U52" i="1" l="1"/>
  <c r="W63" i="1"/>
  <c r="T57" i="1" l="1"/>
  <c r="W94" i="1"/>
  <c r="W64" i="1"/>
  <c r="W33" i="1" l="1"/>
  <c r="R87" i="1" l="1"/>
  <c r="Q87" i="1"/>
  <c r="G87" i="1"/>
  <c r="AG87" i="1"/>
  <c r="AE87" i="1"/>
  <c r="AD87" i="1"/>
  <c r="AB87" i="1"/>
  <c r="AA87" i="1"/>
  <c r="Z87" i="1"/>
  <c r="Y87" i="1"/>
  <c r="V87" i="1"/>
  <c r="U87" i="1"/>
  <c r="T87" i="1"/>
  <c r="S87" i="1"/>
  <c r="P87" i="1"/>
  <c r="O87" i="1"/>
  <c r="N87" i="1"/>
  <c r="M87" i="1"/>
  <c r="K87" i="1"/>
  <c r="J87" i="1"/>
  <c r="H87" i="1"/>
  <c r="T100" i="1" l="1"/>
  <c r="W88" i="1"/>
  <c r="W104" i="1"/>
  <c r="AG104" i="1" s="1"/>
  <c r="AC104" i="1" s="1"/>
  <c r="W102" i="1"/>
  <c r="AF102" i="1" s="1"/>
  <c r="W101" i="1"/>
  <c r="AF101" i="1" s="1"/>
  <c r="W97" i="1"/>
  <c r="W95" i="1"/>
  <c r="W93" i="1"/>
  <c r="V92" i="1"/>
  <c r="U92" i="1"/>
  <c r="T92" i="1"/>
  <c r="S92" i="1"/>
  <c r="Q92" i="1"/>
  <c r="P92" i="1"/>
  <c r="O92" i="1"/>
  <c r="R97" i="1"/>
  <c r="R96" i="1"/>
  <c r="R95" i="1"/>
  <c r="R94" i="1"/>
  <c r="W86" i="1"/>
  <c r="W85" i="1"/>
  <c r="AF85" i="1" s="1"/>
  <c r="W71" i="1"/>
  <c r="AF71" i="1" s="1"/>
  <c r="W70" i="1"/>
  <c r="AF70" i="1" s="1"/>
  <c r="W69" i="1"/>
  <c r="AF69" i="1" s="1"/>
  <c r="W68" i="1"/>
  <c r="AF68" i="1" s="1"/>
  <c r="W65" i="1"/>
  <c r="AF65" i="1" s="1"/>
  <c r="AC64" i="1"/>
  <c r="AC63" i="1"/>
  <c r="W59" i="1"/>
  <c r="AF59" i="1" s="1"/>
  <c r="AC59" i="1" s="1"/>
  <c r="AA49" i="1"/>
  <c r="AA47" i="1" s="1"/>
  <c r="AA27" i="1" s="1"/>
  <c r="V49" i="1"/>
  <c r="V47" i="1" s="1"/>
  <c r="U49" i="1"/>
  <c r="U47" i="1" s="1"/>
  <c r="S49" i="1"/>
  <c r="S47" i="1" s="1"/>
  <c r="R49" i="1"/>
  <c r="R47" i="1" s="1"/>
  <c r="Q49" i="1"/>
  <c r="Q47" i="1" s="1"/>
  <c r="P49" i="1"/>
  <c r="O49" i="1"/>
  <c r="O47" i="1" s="1"/>
  <c r="N49" i="1"/>
  <c r="N47" i="1" s="1"/>
  <c r="M49" i="1"/>
  <c r="M47" i="1" s="1"/>
  <c r="P47" i="1"/>
  <c r="X50" i="1"/>
  <c r="X49" i="1" s="1"/>
  <c r="X47" i="1" s="1"/>
  <c r="AF88" i="1" l="1"/>
  <c r="AF87" i="1" s="1"/>
  <c r="W87" i="1"/>
  <c r="R92" i="1"/>
  <c r="AF92" i="1"/>
  <c r="W92" i="1"/>
  <c r="V30" i="1" l="1"/>
  <c r="V29" i="1" s="1"/>
  <c r="U30" i="1"/>
  <c r="U28" i="1" s="1"/>
  <c r="U27" i="1" s="1"/>
  <c r="T30" i="1"/>
  <c r="T29" i="1" s="1"/>
  <c r="S30" i="1"/>
  <c r="S29" i="1" s="1"/>
  <c r="R30" i="1"/>
  <c r="Q30" i="1"/>
  <c r="Q29" i="1" s="1"/>
  <c r="P30" i="1"/>
  <c r="P29" i="1" s="1"/>
  <c r="O30" i="1"/>
  <c r="O29" i="1" s="1"/>
  <c r="N30" i="1"/>
  <c r="N29" i="1" s="1"/>
  <c r="U29" i="1"/>
  <c r="R29" i="1" l="1"/>
  <c r="V28" i="1"/>
  <c r="V27" i="1" s="1"/>
  <c r="AC96" i="1" l="1"/>
  <c r="AC86" i="1" l="1"/>
  <c r="X86" i="1"/>
  <c r="AC85" i="1"/>
  <c r="X85" i="1"/>
  <c r="AC84" i="1"/>
  <c r="X84" i="1"/>
  <c r="W83" i="1"/>
  <c r="AG83" i="1"/>
  <c r="AG82" i="1" s="1"/>
  <c r="AF83" i="1"/>
  <c r="AF82" i="1" s="1"/>
  <c r="AE83" i="1"/>
  <c r="AE82" i="1" s="1"/>
  <c r="AE51" i="1" s="1"/>
  <c r="AD83" i="1"/>
  <c r="AD82" i="1" s="1"/>
  <c r="AD51" i="1" s="1"/>
  <c r="AB83" i="1"/>
  <c r="AB82" i="1" s="1"/>
  <c r="AB51" i="1" s="1"/>
  <c r="AA83" i="1"/>
  <c r="AA82" i="1" s="1"/>
  <c r="Z83" i="1"/>
  <c r="Z82" i="1" s="1"/>
  <c r="Z51" i="1" s="1"/>
  <c r="Y83" i="1"/>
  <c r="Y82" i="1" s="1"/>
  <c r="Y51" i="1" s="1"/>
  <c r="V83" i="1"/>
  <c r="V82" i="1" s="1"/>
  <c r="V51" i="1" s="1"/>
  <c r="U83" i="1"/>
  <c r="U82" i="1" s="1"/>
  <c r="U51" i="1" s="1"/>
  <c r="S83" i="1"/>
  <c r="S82" i="1" s="1"/>
  <c r="R83" i="1"/>
  <c r="R82" i="1" s="1"/>
  <c r="Q83" i="1"/>
  <c r="Q82" i="1" s="1"/>
  <c r="P83" i="1"/>
  <c r="P82" i="1" s="1"/>
  <c r="O83" i="1"/>
  <c r="O82" i="1" s="1"/>
  <c r="N83" i="1"/>
  <c r="N82" i="1" s="1"/>
  <c r="M83" i="1"/>
  <c r="M82" i="1" s="1"/>
  <c r="M51" i="1" s="1"/>
  <c r="K83" i="1"/>
  <c r="K82" i="1" s="1"/>
  <c r="J83" i="1"/>
  <c r="J82" i="1" s="1"/>
  <c r="H83" i="1"/>
  <c r="H82" i="1" s="1"/>
  <c r="G83" i="1"/>
  <c r="G82" i="1" s="1"/>
  <c r="AC83" i="1" l="1"/>
  <c r="X83" i="1"/>
  <c r="T83" i="1"/>
  <c r="N92" i="1"/>
  <c r="M92" i="1"/>
  <c r="K92" i="1"/>
  <c r="J92" i="1"/>
  <c r="H92" i="1"/>
  <c r="G92" i="1"/>
  <c r="H67" i="1"/>
  <c r="G67" i="1"/>
  <c r="AC97" i="1"/>
  <c r="AC95" i="1"/>
  <c r="AC94" i="1"/>
  <c r="AC93" i="1"/>
  <c r="AG60" i="1"/>
  <c r="AE60" i="1"/>
  <c r="AD60" i="1"/>
  <c r="AB60" i="1"/>
  <c r="AA60" i="1"/>
  <c r="Z60" i="1"/>
  <c r="Y60" i="1"/>
  <c r="V60" i="1"/>
  <c r="T60" i="1"/>
  <c r="S60" i="1"/>
  <c r="R60" i="1"/>
  <c r="Q60" i="1"/>
  <c r="P60" i="1"/>
  <c r="O60" i="1"/>
  <c r="N60" i="1"/>
  <c r="M60" i="1"/>
  <c r="K60" i="1"/>
  <c r="J60" i="1"/>
  <c r="H60" i="1"/>
  <c r="G60" i="1"/>
  <c r="AC65" i="1"/>
  <c r="AG53" i="1"/>
  <c r="AG52" i="1" s="1"/>
  <c r="AG51" i="1" s="1"/>
  <c r="AE53" i="1"/>
  <c r="AD53" i="1"/>
  <c r="AB53" i="1"/>
  <c r="AA53" i="1"/>
  <c r="Z53" i="1"/>
  <c r="Y53" i="1"/>
  <c r="V53" i="1"/>
  <c r="S53" i="1"/>
  <c r="R53" i="1"/>
  <c r="Q53" i="1"/>
  <c r="P53" i="1"/>
  <c r="O53" i="1"/>
  <c r="M53" i="1"/>
  <c r="H53" i="1"/>
  <c r="G53" i="1"/>
  <c r="AC92" i="1" l="1"/>
  <c r="R99" i="1"/>
  <c r="Q99" i="1"/>
  <c r="P99" i="1"/>
  <c r="O99" i="1"/>
  <c r="AG99" i="1"/>
  <c r="AG26" i="1" s="1"/>
  <c r="AE99" i="1"/>
  <c r="AE26" i="1" s="1"/>
  <c r="AD99" i="1"/>
  <c r="AD26" i="1" s="1"/>
  <c r="AB99" i="1"/>
  <c r="AB26" i="1" s="1"/>
  <c r="AA99" i="1"/>
  <c r="Z99" i="1"/>
  <c r="Z26" i="1" s="1"/>
  <c r="Y99" i="1"/>
  <c r="Y26" i="1" s="1"/>
  <c r="V99" i="1"/>
  <c r="V26" i="1" s="1"/>
  <c r="U99" i="1"/>
  <c r="U26" i="1" s="1"/>
  <c r="S99" i="1"/>
  <c r="N99" i="1"/>
  <c r="M99" i="1"/>
  <c r="J99" i="1"/>
  <c r="X103" i="1" l="1"/>
  <c r="AC88" i="1"/>
  <c r="AC87" i="1" s="1"/>
  <c r="AC82" i="1" s="1"/>
  <c r="X88" i="1"/>
  <c r="X87" i="1" s="1"/>
  <c r="X82" i="1" s="1"/>
  <c r="AC102" i="1"/>
  <c r="X102" i="1"/>
  <c r="AC101" i="1"/>
  <c r="X101" i="1"/>
  <c r="X104" i="1"/>
  <c r="AF67" i="1"/>
  <c r="AF66" i="1" s="1"/>
  <c r="AC66" i="1" s="1"/>
  <c r="S32" i="1"/>
  <c r="S28" i="1" s="1"/>
  <c r="S27" i="1" s="1"/>
  <c r="P67" i="1"/>
  <c r="P66" i="1" s="1"/>
  <c r="O67" i="1"/>
  <c r="O66" i="1" s="1"/>
  <c r="P52" i="1"/>
  <c r="O52" i="1"/>
  <c r="P34" i="1"/>
  <c r="P33" i="1" s="1"/>
  <c r="P32" i="1" s="1"/>
  <c r="P28" i="1" s="1"/>
  <c r="P27" i="1" s="1"/>
  <c r="O34" i="1"/>
  <c r="O33" i="1" s="1"/>
  <c r="O32" i="1" s="1"/>
  <c r="O28" i="1" s="1"/>
  <c r="O27" i="1" s="1"/>
  <c r="H46" i="1"/>
  <c r="H45" i="1" s="1"/>
  <c r="H44" i="1" s="1"/>
  <c r="H43" i="1" s="1"/>
  <c r="H42" i="1" s="1"/>
  <c r="H41" i="1" s="1"/>
  <c r="H40" i="1" s="1"/>
  <c r="H39" i="1" s="1"/>
  <c r="H37" i="1" s="1"/>
  <c r="H36" i="1" s="1"/>
  <c r="H32" i="1" s="1"/>
  <c r="H31" i="1" s="1"/>
  <c r="H30" i="1" s="1"/>
  <c r="H29" i="1" s="1"/>
  <c r="H28" i="1" s="1"/>
  <c r="H27" i="1" s="1"/>
  <c r="G46" i="1"/>
  <c r="G45" i="1" s="1"/>
  <c r="G44" i="1" s="1"/>
  <c r="G43" i="1" s="1"/>
  <c r="G42" i="1" s="1"/>
  <c r="G41" i="1" s="1"/>
  <c r="G40" i="1" s="1"/>
  <c r="G39" i="1" s="1"/>
  <c r="G37" i="1" s="1"/>
  <c r="G36" i="1" s="1"/>
  <c r="G32" i="1" s="1"/>
  <c r="G31" i="1" s="1"/>
  <c r="G30" i="1" s="1"/>
  <c r="G29" i="1" s="1"/>
  <c r="G28" i="1" s="1"/>
  <c r="G27" i="1" s="1"/>
  <c r="X92" i="1"/>
  <c r="X91" i="1"/>
  <c r="X90" i="1"/>
  <c r="X89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2" i="1"/>
  <c r="X61" i="1"/>
  <c r="X57" i="1"/>
  <c r="AF57" i="1" s="1"/>
  <c r="X56" i="1"/>
  <c r="X55" i="1"/>
  <c r="X54" i="1"/>
  <c r="X34" i="1"/>
  <c r="X33" i="1"/>
  <c r="X32" i="1"/>
  <c r="X31" i="1"/>
  <c r="X30" i="1"/>
  <c r="X29" i="1"/>
  <c r="X28" i="1"/>
  <c r="X27" i="1" s="1"/>
  <c r="X98" i="1"/>
  <c r="X100" i="1"/>
  <c r="AC71" i="1"/>
  <c r="AC70" i="1"/>
  <c r="AC69" i="1"/>
  <c r="AC68" i="1"/>
  <c r="M30" i="1"/>
  <c r="Q67" i="1"/>
  <c r="Q66" i="1" s="1"/>
  <c r="K67" i="1"/>
  <c r="K66" i="1" s="1"/>
  <c r="J67" i="1"/>
  <c r="J66" i="1" s="1"/>
  <c r="R71" i="1"/>
  <c r="R70" i="1"/>
  <c r="R69" i="1"/>
  <c r="AC91" i="1"/>
  <c r="AC90" i="1"/>
  <c r="AC89" i="1"/>
  <c r="AC81" i="1"/>
  <c r="AC80" i="1"/>
  <c r="AC79" i="1"/>
  <c r="AC78" i="1"/>
  <c r="AC77" i="1"/>
  <c r="AC76" i="1"/>
  <c r="AC75" i="1"/>
  <c r="AC74" i="1"/>
  <c r="AC73" i="1"/>
  <c r="AC72" i="1"/>
  <c r="AC98" i="1"/>
  <c r="T32" i="1"/>
  <c r="T28" i="1" s="1"/>
  <c r="R32" i="1"/>
  <c r="R28" i="1" s="1"/>
  <c r="R27" i="1" s="1"/>
  <c r="Q32" i="1"/>
  <c r="Q28" i="1" s="1"/>
  <c r="Q27" i="1" s="1"/>
  <c r="N32" i="1"/>
  <c r="N28" i="1" s="1"/>
  <c r="N27" i="1" s="1"/>
  <c r="M32" i="1"/>
  <c r="K32" i="1"/>
  <c r="K28" i="1" s="1"/>
  <c r="J32" i="1"/>
  <c r="W31" i="1"/>
  <c r="W34" i="1"/>
  <c r="AC34" i="1" s="1"/>
  <c r="AF33" i="1"/>
  <c r="AC33" i="1" s="1"/>
  <c r="J29" i="1" l="1"/>
  <c r="J28" i="1"/>
  <c r="M28" i="1"/>
  <c r="M27" i="1" s="1"/>
  <c r="M26" i="1" s="1"/>
  <c r="AF31" i="1"/>
  <c r="AF30" i="1" s="1"/>
  <c r="W30" i="1"/>
  <c r="X99" i="1"/>
  <c r="AC32" i="1"/>
  <c r="P51" i="1"/>
  <c r="P26" i="1" s="1"/>
  <c r="K29" i="1"/>
  <c r="O51" i="1"/>
  <c r="O26" i="1" s="1"/>
  <c r="AC67" i="1"/>
  <c r="W67" i="1"/>
  <c r="T67" i="1"/>
  <c r="R67" i="1"/>
  <c r="R66" i="1" s="1"/>
  <c r="X60" i="1"/>
  <c r="X53" i="1"/>
  <c r="AF32" i="1"/>
  <c r="W32" i="1"/>
  <c r="H99" i="1"/>
  <c r="AC57" i="1"/>
  <c r="AC56" i="1"/>
  <c r="AC54" i="1"/>
  <c r="AC31" i="1" l="1"/>
  <c r="W29" i="1"/>
  <c r="W28" i="1"/>
  <c r="AF28" i="1"/>
  <c r="AF29" i="1"/>
  <c r="AC29" i="1" s="1"/>
  <c r="AC30" i="1"/>
  <c r="AC28" i="1" l="1"/>
  <c r="AA52" i="1"/>
  <c r="AA51" i="1" s="1"/>
  <c r="X52" i="1" l="1"/>
  <c r="X51" i="1" s="1"/>
  <c r="R52" i="1"/>
  <c r="Q52" i="1"/>
  <c r="Q51" i="1" s="1"/>
  <c r="Q26" i="1" s="1"/>
  <c r="W62" i="1"/>
  <c r="AF62" i="1" s="1"/>
  <c r="AC62" i="1" s="1"/>
  <c r="W57" i="1"/>
  <c r="K99" i="1"/>
  <c r="W60" i="1" l="1"/>
  <c r="AF61" i="1"/>
  <c r="R51" i="1"/>
  <c r="R26" i="1" s="1"/>
  <c r="X26" i="1"/>
  <c r="AA26" i="1"/>
  <c r="AF60" i="1" l="1"/>
  <c r="AC61" i="1"/>
  <c r="AC60" i="1" s="1"/>
  <c r="G52" i="1" l="1"/>
  <c r="W98" i="1"/>
  <c r="W91" i="1"/>
  <c r="W90" i="1"/>
  <c r="W89" i="1"/>
  <c r="W81" i="1"/>
  <c r="W80" i="1"/>
  <c r="W79" i="1"/>
  <c r="W78" i="1"/>
  <c r="W77" i="1"/>
  <c r="W76" i="1"/>
  <c r="W75" i="1"/>
  <c r="W74" i="1"/>
  <c r="W73" i="1"/>
  <c r="W72" i="1"/>
  <c r="W66" i="1"/>
  <c r="T98" i="1"/>
  <c r="T91" i="1"/>
  <c r="T90" i="1"/>
  <c r="T89" i="1"/>
  <c r="T81" i="1"/>
  <c r="T80" i="1"/>
  <c r="T79" i="1"/>
  <c r="T78" i="1"/>
  <c r="T77" i="1"/>
  <c r="T76" i="1"/>
  <c r="T75" i="1"/>
  <c r="T74" i="1"/>
  <c r="T73" i="1"/>
  <c r="T72" i="1"/>
  <c r="T66" i="1"/>
  <c r="T82" i="1"/>
  <c r="G51" i="1" l="1"/>
  <c r="G26" i="1" s="1"/>
  <c r="W82" i="1"/>
  <c r="H52" i="1"/>
  <c r="S52" i="1"/>
  <c r="S89" i="1"/>
  <c r="S73" i="1"/>
  <c r="S66" i="1"/>
  <c r="S51" i="1" l="1"/>
  <c r="S26" i="1" s="1"/>
  <c r="H51" i="1"/>
  <c r="H26" i="1" s="1"/>
  <c r="T99" i="1" l="1"/>
  <c r="W100" i="1"/>
  <c r="W99" i="1" l="1"/>
  <c r="AF100" i="1"/>
  <c r="AF99" i="1" l="1"/>
  <c r="AC100" i="1"/>
  <c r="AC99" i="1" s="1"/>
  <c r="J50" i="1" l="1"/>
  <c r="J49" i="1" s="1"/>
  <c r="J47" i="1" s="1"/>
  <c r="J27" i="1" s="1"/>
  <c r="J46" i="1" l="1"/>
  <c r="J45" i="1" s="1"/>
  <c r="J44" i="1" s="1"/>
  <c r="J43" i="1" s="1"/>
  <c r="J42" i="1" s="1"/>
  <c r="J41" i="1" s="1"/>
  <c r="J40" i="1" s="1"/>
  <c r="J39" i="1" s="1"/>
  <c r="K50" i="1"/>
  <c r="K49" i="1" s="1"/>
  <c r="K47" i="1" s="1"/>
  <c r="K27" i="1" s="1"/>
  <c r="T49" i="1" l="1"/>
  <c r="T47" i="1" s="1"/>
  <c r="T27" i="1" s="1"/>
  <c r="W50" i="1"/>
  <c r="K46" i="1"/>
  <c r="K45" i="1" s="1"/>
  <c r="K44" i="1" s="1"/>
  <c r="K43" i="1" s="1"/>
  <c r="K42" i="1" s="1"/>
  <c r="K41" i="1" s="1"/>
  <c r="K40" i="1" s="1"/>
  <c r="K39" i="1" s="1"/>
  <c r="AF50" i="1" l="1"/>
  <c r="W49" i="1"/>
  <c r="W47" i="1" s="1"/>
  <c r="W27" i="1" s="1"/>
  <c r="AC50" i="1" l="1"/>
  <c r="AC49" i="1" s="1"/>
  <c r="AC47" i="1" s="1"/>
  <c r="AC27" i="1" s="1"/>
  <c r="AF49" i="1"/>
  <c r="AF47" i="1" s="1"/>
  <c r="AF27" i="1" s="1"/>
  <c r="J53" i="1" l="1"/>
  <c r="J52" i="1" s="1"/>
  <c r="J51" i="1" s="1"/>
  <c r="J26" i="1" s="1"/>
  <c r="AC58" i="1"/>
  <c r="N53" i="1"/>
  <c r="N52" i="1" s="1"/>
  <c r="N51" i="1" s="1"/>
  <c r="N26" i="1" s="1"/>
  <c r="K53" i="1"/>
  <c r="K52" i="1" s="1"/>
  <c r="W55" i="1"/>
  <c r="K51" i="1" l="1"/>
  <c r="K26" i="1" s="1"/>
  <c r="T53" i="1"/>
  <c r="T52" i="1" s="1"/>
  <c r="T51" i="1" s="1"/>
  <c r="T26" i="1" s="1"/>
  <c r="W53" i="1" l="1"/>
  <c r="W52" i="1" s="1"/>
  <c r="W51" i="1" s="1"/>
  <c r="W26" i="1" s="1"/>
  <c r="AF53" i="1" l="1"/>
  <c r="AF52" i="1" s="1"/>
  <c r="AF51" i="1" s="1"/>
  <c r="AF26" i="1" s="1"/>
  <c r="AC55" i="1"/>
  <c r="AC53" i="1" s="1"/>
  <c r="AC52" i="1" s="1"/>
  <c r="AC51" i="1" s="1"/>
  <c r="AC26" i="1" s="1"/>
</calcChain>
</file>

<file path=xl/sharedStrings.xml><?xml version="1.0" encoding="utf-8"?>
<sst xmlns="http://schemas.openxmlformats.org/spreadsheetml/2006/main" count="777" uniqueCount="255">
  <si>
    <t>Приложение  № 2</t>
  </si>
  <si>
    <t>к приказу Минэнерго России</t>
  </si>
  <si>
    <t>от «__» _____ 2016 г. №___</t>
  </si>
  <si>
    <t>ООО ХК "СДС-Энерго"-</t>
  </si>
  <si>
    <t>"Прокопьевскэнерго"</t>
  </si>
  <si>
    <t>Форма 2. План финансирования капитальных вложений по инвестиционным проектам</t>
  </si>
  <si>
    <t>Инвестиционная программа Общества с ограниченной ответственностью Холдинговая Компания "СДС-Энерго"</t>
  </si>
  <si>
    <t xml:space="preserve">                                       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</si>
  <si>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</si>
  <si>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</si>
  <si>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</si>
  <si>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инвестицион-ного проекта</t>
  </si>
  <si>
    <t>Год начала  реализации инвестиционного проекта</t>
  </si>
  <si>
    <t>Год окончания реализации инвестицион-ного проекта</t>
  </si>
  <si>
    <t>Полная сметная стоимость инвестиционного проекта в соответствии с утвержденной проектной документацией</t>
  </si>
  <si>
    <t>Размер платы за технологическое присоединение (подключение), млн рублей</t>
  </si>
  <si>
    <t>Оценка полной стоимости инвестиционного проекта в соответствии с укрупненными нормативами цены типовых технологических решений капитального строительства объектов электроэнергетики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</si>
  <si>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</si>
  <si>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</si>
  <si>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Финансирование капитальных вложений на 2018
года в прогнозных ценах, млн рублей (с НДС)</t>
  </si>
  <si>
    <t>Краткое обоснование  корректировки утвержденного плана</t>
  </si>
  <si>
    <t>План</t>
  </si>
  <si>
    <t>Предложение по корректировке утвержденного плана</t>
  </si>
  <si>
    <t>Утвержденный план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</si>
  <si>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</si>
  <si>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</si>
  <si>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</si>
  <si>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</si>
  <si>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 xml:space="preserve">в текущих ценах, млн рублей (с НДС) </t>
  </si>
  <si>
    <t xml:space="preserve">в прогнозных ценах соответствующих лет, млн рублей 
(с НДС) </t>
  </si>
  <si>
    <r>
      <t>План 
на 01.01.года X</t>
    </r>
    <r>
      <rPr>
        <vertAlign val="superscript"/>
        <sz val="12"/>
        <rFont val="Times New Roman"/>
        <family val="1"/>
        <charset val="204"/>
      </rPr>
      <t>4)</t>
    </r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</si>
  <si>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</si>
  <si>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</si>
  <si>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</si>
  <si>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</si>
  <si>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</si>
  <si>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16.1</t>
  </si>
  <si>
    <t>16.2</t>
  </si>
  <si>
    <t>16.3</t>
  </si>
  <si>
    <t>16.4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</si>
  <si>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</si>
  <si>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</si>
  <si>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</si>
  <si>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</si>
  <si>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</si>
  <si>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</si>
  <si>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</si>
  <si>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</si>
  <si>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</si>
  <si>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</si>
  <si>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</si>
  <si>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</si>
  <si>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</si>
  <si>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</si>
  <si>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</si>
  <si>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</si>
  <si>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</si>
  <si>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</si>
  <si>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</si>
  <si>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</si>
  <si>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</si>
  <si>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</si>
  <si>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</si>
  <si>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</si>
  <si>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</si>
  <si>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</si>
  <si>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</si>
  <si>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</si>
  <si>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</si>
  <si>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</si>
  <si>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</si>
  <si>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</si>
  <si>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</si>
  <si>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</si>
  <si>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</si>
  <si>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</si>
  <si>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</si>
  <si>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</si>
  <si>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</si>
  <si>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</si>
  <si>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</si>
  <si>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</si>
  <si>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</si>
  <si>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</si>
  <si>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</si>
  <si>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</si>
  <si>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</si>
  <si>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</si>
  <si>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</si>
  <si>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</si>
  <si>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</si>
  <si>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</si>
  <si>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</si>
  <si>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</si>
  <si>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</si>
  <si>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</si>
  <si>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</si>
  <si>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</si>
  <si>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</si>
  <si>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</si>
  <si>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</si>
  <si>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</si>
  <si>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</si>
  <si>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</si>
  <si>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</si>
  <si>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</si>
  <si>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</si>
  <si>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</si>
  <si>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</si>
  <si>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</si>
  <si>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</si>
  <si>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</si>
  <si>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</si>
  <si>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</si>
  <si>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</si>
  <si>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</si>
  <si>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</si>
  <si>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</si>
  <si>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</si>
  <si>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</si>
  <si>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</si>
  <si>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</si>
  <si>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нд</t>
  </si>
  <si>
    <t>1.6.1</t>
  </si>
  <si>
    <t>1.2.1.1.1</t>
  </si>
  <si>
    <t>1.2.1.1.2</t>
  </si>
  <si>
    <t>1.2.1.1.3</t>
  </si>
  <si>
    <t>1.2.1.1.4</t>
  </si>
  <si>
    <t>Кемеровская область</t>
  </si>
  <si>
    <t>Реконструкция ПС 35/6 кВ №41  (новые ЗРУ I и II сек. шин 6 кВ модульного исполнения) (проект -2016 г., СМР, ПНР, ввод - 2018 г.)</t>
  </si>
  <si>
    <t>Реконструкция ОРУ - 35 кВ по замене масляных выключателей 35 кВ на вакуумные на ПС 35/6 кВ № 5 (2 выкл.) (проект -2017 г., СМР, ПНР, ввод - 2018 г.)</t>
  </si>
  <si>
    <t>Реконструкция ОРУ - 35 кВ по замене масляных выключателей 35 кВ на вакуумные на ПС 35/6 кВ № 15 (3 выкл., ШОТ) (проект -2017 г., СМР, ПНР, ввод - 2018 г.)</t>
  </si>
  <si>
    <t>1.2.1.2.1</t>
  </si>
  <si>
    <t>1.2.1.2.2</t>
  </si>
  <si>
    <t>Н_1.2.1.1.3</t>
  </si>
  <si>
    <t>Н_1.2.1.1.4</t>
  </si>
  <si>
    <t>Н_1.2.1.1.6</t>
  </si>
  <si>
    <t>Г</t>
  </si>
  <si>
    <t>Н_1.2.1.2.2</t>
  </si>
  <si>
    <t>Н_1.2.1.2.3</t>
  </si>
  <si>
    <t>Н_1.6.3</t>
  </si>
  <si>
    <t>Реконструкция ПС 35/6 кВ № 6 в части замены устройств РЗиА по стороне 35, 6 кВ (проект -2018 г.)</t>
  </si>
  <si>
    <t>Создание систем телемеханики подстанций  №№1, 4, 5, 11, 13, 17, 19, «Лутугинская», 32, 37 и подключению данных систем к ПТК АСТУ ЦУС (проект -2017 г., СМР - 2018 г., ПНР, ввод - 2019 г.);</t>
  </si>
  <si>
    <t>Создание систем телемеханики на ПС №№2, 8, 9, 14, 20н, 26, «Танай», 33, 41, 42 (отдельно по каждому объекту - подстанции) (проект -2018 г., ввод - 2019 г.)</t>
  </si>
  <si>
    <t>1.1.1.2.1</t>
  </si>
  <si>
    <t>Строительство ВЛ-10кВ от ПС 110 кВ Керамзитовая до ТП-10/0,4кВ -1000кВА (ПИР, СМР, ввод-2018г.)</t>
  </si>
  <si>
    <t>I_1.1.1.2.1</t>
  </si>
  <si>
    <t>1.1.1.3.1</t>
  </si>
  <si>
    <t>Строительство ПС 35/6 кВ Горная с отпайкой от ВЛ НЧ-1,2 (ПИР, СМР, ввод-2018г.)</t>
  </si>
  <si>
    <t>I_1.1.1.3.1</t>
  </si>
  <si>
    <t>1.1.1.3.2</t>
  </si>
  <si>
    <t>Строительство ПС 110/35/6 кВ Центральная с отпайкой от ВЛ-110-КНК-1,2 (ПИР-2018г; СМР, ввод-2019г.)</t>
  </si>
  <si>
    <t>I_1.1.1.3.2</t>
  </si>
  <si>
    <t>1.2.2.1.1</t>
  </si>
  <si>
    <t>I_1.2.2.1.1</t>
  </si>
  <si>
    <t>1.2.2.1.2</t>
  </si>
  <si>
    <t>I_1.2.2.1.2</t>
  </si>
  <si>
    <t>1.2.2.1.3</t>
  </si>
  <si>
    <t>I_1.2.2.1.3</t>
  </si>
  <si>
    <t>1.2.2.1.4</t>
  </si>
  <si>
    <t>I_1.2.2.1.4</t>
  </si>
  <si>
    <t>1.2.1.1.5</t>
  </si>
  <si>
    <t>1.2.1.2.3</t>
  </si>
  <si>
    <t>1.4.1</t>
  </si>
  <si>
    <t>1.4.2</t>
  </si>
  <si>
    <t>1.4.3</t>
  </si>
  <si>
    <t>1.4.4</t>
  </si>
  <si>
    <t>I_1.4.1</t>
  </si>
  <si>
    <t>I_1.4.2</t>
  </si>
  <si>
    <t>I_1.4.3</t>
  </si>
  <si>
    <t>I_1.4.4</t>
  </si>
  <si>
    <t>1.6.2</t>
  </si>
  <si>
    <t>1.6.3</t>
  </si>
  <si>
    <t>1.6.4</t>
  </si>
  <si>
    <t>1.6.5</t>
  </si>
  <si>
    <t>I_1.6.4</t>
  </si>
  <si>
    <t>I_1.6.5</t>
  </si>
  <si>
    <t>I_1.6.6</t>
  </si>
  <si>
    <t>I_1.2.1.2.11</t>
  </si>
  <si>
    <t>I_1.6.7</t>
  </si>
  <si>
    <t>1.2.4.1.1</t>
  </si>
  <si>
    <t>I_1.2.4.1.1</t>
  </si>
  <si>
    <t>1.2.4.1.2</t>
  </si>
  <si>
    <t>I_1.2.4.1.2</t>
  </si>
  <si>
    <t>1.2.4.1.3</t>
  </si>
  <si>
    <t>I_1.2.4.1.3</t>
  </si>
  <si>
    <t>Утвержденные плановые значения показателей приведены в соответствии с  Постановлением Региональной энергетической комиссии Кемеровской области №325 от 31.10.2017</t>
  </si>
  <si>
    <t>I_1.4.5</t>
  </si>
  <si>
    <t>1.4.5</t>
  </si>
  <si>
    <t>1.2.1.1.6</t>
  </si>
  <si>
    <t>I_1.2.1.1.5</t>
  </si>
  <si>
    <t>I_1.2.1.1.6</t>
  </si>
  <si>
    <t>Реконструкция сооружения ЛЭП 6 кВ 6-16-В с проектными работами (инв. №00000841) с заменой провода на марку СИП и установкой реклоузеров (с технологией Smart Grid) на отходящих линиях (4 штуки) (проект, СМР, ПНР, ввод-2018г.)</t>
  </si>
  <si>
    <t>Реконструкция сооружения ЛЭП 6 кВ 6-29-П с проектными работами (инв. №00000830) с заменой провода на марку СИП и установкой реклоузеров (с технологией Smart Grid) на отходящих линиях (5 штук) (проект, СМР, ПНР, ввод-2018г.)</t>
  </si>
  <si>
    <t>Реконструкция сооружения ЛЭП 6 кВ, фидер 10 с проектными работами (инв. №00000857) с заменой провода на марку СИП и установкой реклоузеров (с технологией Smart Grid) на отходящих линиях (2 штуки) (проект, СМР, ПНР, ввод-2018г.)</t>
  </si>
  <si>
    <t>Реконструкция сооружения ЛЭП 6 кВ, фидер 8 с проектными работами (инв. №00000859) с заменой провода на марку СИП и установкой реклоузеров (с технологией Smart Grid) на отходящих линиях (3 штуки) (проект, СМР, ПНР, ввод-2018г.)</t>
  </si>
  <si>
    <t>1.1.4.2.1</t>
  </si>
  <si>
    <t>Модернизация комплектной трансформаторной подстанции 400кВА ТП 284 (инв. №00003309) с заменой трансформатора ТМГ-400 10/0,4 кВ на трансформатор ТМГ-630 10/0,4 кВ (СМР, ввод - 2018 г.)</t>
  </si>
  <si>
    <t>Реконструкция сооружения ОРУ-35 кВ (инв. №00001942) с демонтажом выключателей масляных С-35-630 (инв. №№00001008, 00001009, 00001010); монтажом блоков ВВ+ТТ с последующей привязкой цепей защиты и управления к существующим панелям РЗиА; монтажом наружного освещения на ПС 35/6 кВ №19 ( проект -2017г., СМР, ПНР, ввод-2018г.)</t>
  </si>
  <si>
    <t>Реконструкции ПС 110/35/6 кВ «Вольная» (инв. №А0079) с демонтажем шкафов КРУ серии КУ-35 (12 штук), монтажом КРУ СЭЩ-70-35 (12 штук) с последующей наладкой релейной защиты и автоматики (СМР, ввод- 2018г.)</t>
  </si>
  <si>
    <t>Н_1.2.1.1.5</t>
  </si>
  <si>
    <t>Выполнение работ по разработке техно-рабочих проектов для создания систем телемеханики на ПС №№ 2, 8, 9, 14, 20, 26, Танай, 33, 41,42 (проект -2018г., СМР, ПНР, ввод-2019г.)</t>
  </si>
  <si>
    <t>1.2.1.2.4</t>
  </si>
  <si>
    <t>I_1.2.1.2.12</t>
  </si>
  <si>
    <t>1.2.1.2.5</t>
  </si>
  <si>
    <t>I_1.2.1.2.13</t>
  </si>
  <si>
    <t>Проектирование реконструкции систем теплоснабжения: производственное здание (инв. №00001647), гараж №1 (№00002740), гараж №2 (инв. №00002741), гараж №3 (инв. №00002742), здание диспетчерской службы (инв. №00002795), цех по ремонту трансформаторов (инв. №00002263), здание управления (инв. №00002796) (проект-2018г., СМР, ввод-2020г.)</t>
  </si>
  <si>
    <t>Реконструкция систем теплоснабжения с проектными работами: здание службы электрических сетей (инв. №00000787), здание хозяйственного участка (инв. №00002744) (проект, СМР, ввод-2018г.)</t>
  </si>
  <si>
    <t>Проектирование и монтаж приточно-вытяжной системы вентиляции в производственном здании (инв.№00001647) (проект, СМР, ввод-2018г.)</t>
  </si>
  <si>
    <t>Проектирование строительства ВЛЗ-6кВ от ПС35/6 №1 ф.6 до КТП 2*1000кВА (проект -2018г., СМР, ПНР, ввод-2020г.)</t>
  </si>
  <si>
    <t>Строительство 2хВЛЗ-6кВ ф.12 и ф.15 от ПС №1 (проект -2017г., СМР, ПНР, ввод-2018г.)</t>
  </si>
  <si>
    <t>Монтаж КТП Н В/К 100 6/0,4 У1 с трансформатором у ПС 110/6 кВ №20 (СМР-2018г.)</t>
  </si>
  <si>
    <t>Строительство сооружения двухцепной ВЛ3-6 кВ от ПС 110/35/6 №37 ф.6;24 (проект -2017г., СМР, ПНР, ввод-2018г.)</t>
  </si>
  <si>
    <t>Монтаж КТП 63 кВА (проект -2017г., СМР, ПНР, ввод-2018г.)</t>
  </si>
  <si>
    <t>Серверное оборудование (контроллеры Fiber Channel  для HP DL380e Gen8 HP 82Q 8Gb Dual Port PCI-e FC HBA – 2 шт, диски для СХД EMC vnx5200 + лицензия (размещение данных, резервное копирование)) (приобретение, ввод - 2018 г.)</t>
  </si>
  <si>
    <t>Приобретение прибора МИКО-1 (приобретение, ввод-2018г)</t>
  </si>
  <si>
    <t>Приобретение панели для сушки обуви (приобретение, ввод-2018г)</t>
  </si>
  <si>
    <t>Приобретение ПС 35/6 кВ для участка ОГР (приобретение, ввод-2018г)</t>
  </si>
  <si>
    <t>Приобретение ВЛ 35 кВ от ПС 110/35/6 кВ "Вольная" до ПС 35/6 кВ "ОГР" (приобретение, ввод-2018г)</t>
  </si>
  <si>
    <t>Монтаж системы автоматической пожарной сигнализации, системы оповещения и управления эвакуацией людей при пожаре : здание диспетчерской службы (инв. №00002795), здание службы электрических сетей (инв. №00000787), производственное здание (инв. №00001647), гараж №3 (инв. №00002742), хозяйственный участок (инв. №2744), материальный склад, гараж №1 (инв. №0002740), гараж №2 (инв. №00002741)(проект-2016г., СМР, ввод-2018г)</t>
  </si>
  <si>
    <t>I_1.1.4.2.1</t>
  </si>
  <si>
    <t>1.2.4.2.1</t>
  </si>
  <si>
    <t>I_1.2.4.2.1</t>
  </si>
  <si>
    <t>Монтаж шкафа оперативного тока на ПС №31 (СМР, ввод - 2018г.)</t>
  </si>
  <si>
    <t>Выполнение работ по созданию систем телемеханики подстанций №№1, 4, 6, 11, 13, 19, 32, 34, 37, Лутугинская (ПИР - 2017г., СМР, ввод - 2018г.)</t>
  </si>
  <si>
    <t>Удорожание основного оборудования</t>
  </si>
  <si>
    <t>Перенос подстанции</t>
  </si>
  <si>
    <t>Перенос СМР на 2019 год</t>
  </si>
  <si>
    <t>Повышение надежности электроснабжения</t>
  </si>
  <si>
    <t>Обеспечение технологического присоединения</t>
  </si>
  <si>
    <t>Корректировка графика выполнения работ</t>
  </si>
  <si>
    <t>Корректировка графика выполнения работ. Создание перативного управления режимами, обеспечение технологической связи</t>
  </si>
  <si>
    <t>Повышение качества и надежности системы оперативного тока</t>
  </si>
  <si>
    <t>Соблюднние санитарных норм и правил</t>
  </si>
  <si>
    <t>Выполнение требований СП 5.13130.2009 "Системы противопожарной защиты"</t>
  </si>
  <si>
    <t>В связи с выходом из строя трансформатора на ПС 6/0,4 кВ №38</t>
  </si>
  <si>
    <t>Выполнение регламентных работ по испытаниям оборудования</t>
  </si>
  <si>
    <t>Обеспечения санитарно-гигиенических условии</t>
  </si>
  <si>
    <t xml:space="preserve">План 
на 01.01.2017 года </t>
  </si>
  <si>
    <t>Предложение по корректировке утвержденного плана на 01.01.2017 года</t>
  </si>
  <si>
    <t xml:space="preserve">Фактический объем финансирования на 01.01.2017 года, млн рублей 
(с НДС) </t>
  </si>
  <si>
    <t>июл.18</t>
  </si>
  <si>
    <t>янв.18</t>
  </si>
  <si>
    <t>мар.17</t>
  </si>
  <si>
    <t>мар.18</t>
  </si>
  <si>
    <t>апр.18</t>
  </si>
  <si>
    <t>авг.18</t>
  </si>
  <si>
    <t>апр.17</t>
  </si>
  <si>
    <t>июн.18</t>
  </si>
  <si>
    <t>май.18</t>
  </si>
  <si>
    <t>дек.17</t>
  </si>
  <si>
    <t>июл.17</t>
  </si>
  <si>
    <t>Развитие электрической сети</t>
  </si>
  <si>
    <t>__________Д.П. Бойков</t>
  </si>
  <si>
    <t>"__"_________2018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</si>
</sst>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 applyAlignment="1">
      <alignment vertical="center"/>
    </xf>
    <xf numFmtId="0" fontId="3" fillId="0" borderId="0" xfId="1" applyFont="1" applyFill="1" applyAlignment="1"/>
    <xf numFmtId="0" fontId="2" fillId="0" borderId="0" xfId="1" applyFont="1" applyFill="1" applyAlignment="1"/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right"/>
    </xf>
    <xf numFmtId="0" fontId="7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 textRotation="90" wrapText="1"/>
    </xf>
    <xf numFmtId="0" fontId="4" fillId="0" borderId="0" xfId="2" applyFont="1" applyFill="1" applyAlignment="1">
      <alignment vertical="center"/>
    </xf>
    <xf numFmtId="0" fontId="2" fillId="0" borderId="0" xfId="2" applyFont="1" applyFill="1" applyAlignment="1">
      <alignment vertical="top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center" vertical="center" textRotation="90"/>
    </xf>
    <xf numFmtId="0" fontId="6" fillId="0" borderId="0" xfId="1" applyFont="1" applyFill="1" applyBorder="1" applyAlignment="1">
      <alignment vertical="center" textRotation="90" wrapText="1"/>
    </xf>
    <xf numFmtId="0" fontId="6" fillId="0" borderId="1" xfId="1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2" xfId="1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17" fontId="2" fillId="0" borderId="3" xfId="2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2" fontId="2" fillId="0" borderId="2" xfId="2" applyNumberFormat="1" applyFont="1" applyFill="1" applyBorder="1" applyAlignment="1">
      <alignment horizontal="center" vertical="center"/>
    </xf>
    <xf numFmtId="17" fontId="2" fillId="0" borderId="2" xfId="2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49" fontId="2" fillId="0" borderId="0" xfId="1" applyNumberFormat="1" applyFont="1" applyFill="1"/>
    <xf numFmtId="49" fontId="7" fillId="0" borderId="3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 textRotation="90" wrapText="1"/>
    </xf>
    <xf numFmtId="0" fontId="2" fillId="0" borderId="2" xfId="1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>
      <alignment horizontal="center" vertical="center"/>
    </xf>
    <xf numFmtId="165" fontId="2" fillId="0" borderId="3" xfId="2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3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top"/>
    </xf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%20&#1075;&#1086;&#1076;/&#1058;&#1072;&#1088;&#1080;&#1092;&#1085;&#1072;&#1103;%20&#1082;&#1072;&#1084;&#1087;&#1072;&#1085;&#1080;&#1103;/&#1075;.%20&#1055;&#1088;&#1086;&#1082;&#1086;&#1087;&#1100;&#1077;&#1074;&#1089;&#1082;/&#1048;&#1085;&#1074;&#1077;&#1089;&#1090;&#1080;&#1094;&#1080;&#1086;&#1085;&#1085;&#1072;&#1103;%20&#1087;&#1088;&#1086;&#1075;&#1088;&#1072;&#1084;&#1084;&#1072;/&#1048;&#1055;%202018-19/&#1050;&#1086;&#1087;&#1080;&#1103;%20&#1048;&#1055;%20&#1055;&#1069;%202018%20&#1082;&#1086;&#1088;&#1088;&#1077;&#1082;&#1090;_%20&#1087;&#1088;&#1077;&#1076;&#1083;&#1086;&#1078;&#1077;&#1085;&#1080;&#1103;_15.08.2018%20&#1086;&#1090;%20&#1055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1"/>
      <sheetName val="Лист2"/>
      <sheetName val="Лист3"/>
      <sheetName val="2018"/>
    </sheetNames>
    <sheetDataSet>
      <sheetData sheetId="0"/>
      <sheetData sheetId="1"/>
      <sheetData sheetId="2"/>
      <sheetData sheetId="3">
        <row r="9">
          <cell r="M9">
            <v>411.36599999999981</v>
          </cell>
        </row>
        <row r="16">
          <cell r="P16">
            <v>643.44961274299999</v>
          </cell>
          <cell r="Z16">
            <v>113.92220502900001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6"/>
  <sheetViews>
    <sheetView tabSelected="1" view="pageBreakPreview" topLeftCell="E58" zoomScale="60" zoomScaleNormal="100" workbookViewId="0">
      <selection activeCell="AF65" sqref="AF65"/>
    </sheetView>
  </sheetViews>
  <sheetFormatPr defaultRowHeight="15.75" x14ac:dyDescent="0.25"/>
  <cols>
    <col min="1" max="1" width="13.42578125" style="1" customWidth="1"/>
    <col min="2" max="2" width="45.5703125" style="1" customWidth="1"/>
    <col min="3" max="3" width="17.140625" style="1" customWidth="1"/>
    <col min="4" max="4" width="12.140625" style="1" customWidth="1"/>
    <col min="5" max="5" width="9" style="1" customWidth="1"/>
    <col min="6" max="6" width="17.85546875" style="1" customWidth="1"/>
    <col min="7" max="7" width="12.7109375" style="1" customWidth="1"/>
    <col min="8" max="8" width="23.7109375" style="1" customWidth="1"/>
    <col min="9" max="9" width="15.28515625" style="1" customWidth="1"/>
    <col min="10" max="10" width="12.28515625" style="1" customWidth="1"/>
    <col min="11" max="11" width="23.5703125" style="1" customWidth="1"/>
    <col min="12" max="12" width="15.85546875" style="46" customWidth="1"/>
    <col min="13" max="13" width="12.85546875" style="1" customWidth="1"/>
    <col min="14" max="14" width="19.140625" style="1" customWidth="1"/>
    <col min="15" max="15" width="12" style="1" customWidth="1"/>
    <col min="16" max="16" width="19.7109375" style="1" customWidth="1"/>
    <col min="17" max="17" width="11.85546875" style="1" customWidth="1"/>
    <col min="18" max="18" width="19" style="1" customWidth="1"/>
    <col min="19" max="19" width="11.5703125" style="1" customWidth="1"/>
    <col min="20" max="20" width="17.5703125" style="1" customWidth="1"/>
    <col min="21" max="21" width="13.140625" style="1" customWidth="1"/>
    <col min="22" max="22" width="13.85546875" style="1" hidden="1" customWidth="1"/>
    <col min="23" max="23" width="18.140625" style="1" customWidth="1"/>
    <col min="24" max="24" width="14.85546875" style="1" customWidth="1"/>
    <col min="25" max="25" width="10.85546875" style="1" customWidth="1"/>
    <col min="26" max="26" width="17.28515625" style="1" customWidth="1"/>
    <col min="27" max="27" width="22.7109375" style="1" customWidth="1"/>
    <col min="28" max="28" width="13.28515625" style="1" customWidth="1"/>
    <col min="29" max="29" width="14.7109375" style="1" customWidth="1"/>
    <col min="30" max="30" width="9.85546875" style="1" customWidth="1"/>
    <col min="31" max="31" width="17.5703125" style="1" customWidth="1"/>
    <col min="32" max="32" width="22.140625" style="1" customWidth="1"/>
    <col min="33" max="33" width="13.7109375" style="1" customWidth="1"/>
    <col min="34" max="34" width="25.42578125" style="1" customWidth="1"/>
    <col min="35" max="16384" width="9.140625" style="1"/>
  </cols>
  <sheetData>
    <row r="1" spans="1:34" ht="18.75" x14ac:dyDescent="0.25">
      <c r="W1" s="14"/>
      <c r="AH1" s="14" t="s">
        <v>0</v>
      </c>
    </row>
    <row r="2" spans="1:34" ht="18.75" x14ac:dyDescent="0.3">
      <c r="W2" s="15"/>
      <c r="AH2" s="15" t="s">
        <v>1</v>
      </c>
    </row>
    <row r="3" spans="1:34" ht="18.75" x14ac:dyDescent="0.3">
      <c r="W3" s="15"/>
      <c r="AH3" s="15" t="s">
        <v>2</v>
      </c>
    </row>
    <row r="4" spans="1:34" ht="18.75" x14ac:dyDescent="0.3">
      <c r="W4" s="15"/>
      <c r="AE4" s="15"/>
      <c r="AF4" s="26"/>
      <c r="AG4" s="27"/>
    </row>
    <row r="5" spans="1:34" ht="18.75" customHeight="1" x14ac:dyDescent="0.3">
      <c r="W5" s="15"/>
      <c r="AE5" s="15"/>
      <c r="AF5" s="26"/>
      <c r="AG5" s="26"/>
    </row>
    <row r="6" spans="1:34" ht="18.75" customHeight="1" x14ac:dyDescent="0.3">
      <c r="W6" s="15"/>
      <c r="AE6" s="15"/>
      <c r="AF6" s="26"/>
      <c r="AG6" s="26"/>
    </row>
    <row r="7" spans="1:34" ht="18.75" customHeight="1" x14ac:dyDescent="0.3">
      <c r="W7" s="15"/>
      <c r="AE7" s="15"/>
      <c r="AF7" s="2"/>
      <c r="AG7" s="2" t="s">
        <v>3</v>
      </c>
    </row>
    <row r="8" spans="1:34" ht="18.75" x14ac:dyDescent="0.3">
      <c r="W8" s="15"/>
      <c r="AE8" s="15"/>
      <c r="AF8" s="2"/>
      <c r="AG8" s="2" t="s">
        <v>4</v>
      </c>
    </row>
    <row r="9" spans="1:34" ht="18.75" x14ac:dyDescent="0.3">
      <c r="W9" s="15"/>
      <c r="AE9" s="15"/>
      <c r="AF9" s="2"/>
      <c r="AG9" s="2" t="s">
        <v>253</v>
      </c>
    </row>
    <row r="10" spans="1:34" ht="18.75" x14ac:dyDescent="0.3">
      <c r="W10" s="15"/>
      <c r="AE10" s="15"/>
      <c r="AF10" s="2"/>
      <c r="AG10" s="2"/>
    </row>
    <row r="11" spans="1:34" ht="18.75" x14ac:dyDescent="0.3">
      <c r="W11" s="15"/>
      <c r="AE11" s="15"/>
      <c r="AF11" s="2"/>
      <c r="AG11" s="2" t="s">
        <v>254</v>
      </c>
    </row>
    <row r="12" spans="1:34" ht="18.75" x14ac:dyDescent="0.25">
      <c r="A12" s="67" t="s">
        <v>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</row>
    <row r="13" spans="1:34" ht="18.75" x14ac:dyDescent="0.3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13"/>
    </row>
    <row r="14" spans="1:34" ht="18.75" x14ac:dyDescent="0.25">
      <c r="A14" s="70" t="s">
        <v>6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19"/>
    </row>
    <row r="15" spans="1:34" ht="18.75" customHeight="1" x14ac:dyDescent="0.25">
      <c r="A15" s="71" t="s">
        <v>7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20"/>
    </row>
    <row r="16" spans="1:34" ht="18.75" x14ac:dyDescent="0.3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15"/>
    </row>
    <row r="17" spans="1:34" ht="18.75" x14ac:dyDescent="0.3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3"/>
    </row>
    <row r="18" spans="1:34" ht="18.75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12"/>
    </row>
    <row r="19" spans="1:34" ht="18.75" x14ac:dyDescent="0.3">
      <c r="A19" s="66" t="s">
        <v>186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4"/>
    </row>
    <row r="20" spans="1:34" x14ac:dyDescent="0.25">
      <c r="A20" s="68" t="s">
        <v>8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5"/>
    </row>
    <row r="21" spans="1:34" ht="35.25" customHeight="1" x14ac:dyDescent="0.25">
      <c r="AH21" s="25"/>
    </row>
    <row r="22" spans="1:34" ht="72" customHeight="1" x14ac:dyDescent="0.25">
      <c r="A22" s="53" t="s">
        <v>9</v>
      </c>
      <c r="B22" s="53" t="s">
        <v>10</v>
      </c>
      <c r="C22" s="53" t="s">
        <v>11</v>
      </c>
      <c r="D22" s="53" t="s">
        <v>12</v>
      </c>
      <c r="E22" s="53" t="s">
        <v>13</v>
      </c>
      <c r="F22" s="53"/>
      <c r="G22" s="53" t="s">
        <v>14</v>
      </c>
      <c r="H22" s="53"/>
      <c r="I22" s="53"/>
      <c r="J22" s="53"/>
      <c r="K22" s="53"/>
      <c r="L22" s="53"/>
      <c r="M22" s="54" t="s">
        <v>15</v>
      </c>
      <c r="N22" s="54" t="s">
        <v>240</v>
      </c>
      <c r="O22" s="53" t="s">
        <v>16</v>
      </c>
      <c r="P22" s="53"/>
      <c r="Q22" s="53"/>
      <c r="R22" s="53"/>
      <c r="S22" s="53" t="s">
        <v>17</v>
      </c>
      <c r="T22" s="53"/>
      <c r="U22" s="57" t="s">
        <v>18</v>
      </c>
      <c r="V22" s="58"/>
      <c r="W22" s="59"/>
      <c r="X22" s="53" t="s">
        <v>19</v>
      </c>
      <c r="Y22" s="53"/>
      <c r="Z22" s="53"/>
      <c r="AA22" s="53"/>
      <c r="AB22" s="53"/>
      <c r="AC22" s="53"/>
      <c r="AD22" s="53"/>
      <c r="AE22" s="53"/>
      <c r="AF22" s="53"/>
      <c r="AG22" s="53"/>
      <c r="AH22" s="54" t="s">
        <v>20</v>
      </c>
    </row>
    <row r="23" spans="1:34" ht="48" customHeight="1" x14ac:dyDescent="0.25">
      <c r="A23" s="53"/>
      <c r="B23" s="53"/>
      <c r="C23" s="53"/>
      <c r="D23" s="53"/>
      <c r="E23" s="53"/>
      <c r="F23" s="53"/>
      <c r="G23" s="63" t="s">
        <v>21</v>
      </c>
      <c r="H23" s="64"/>
      <c r="I23" s="65"/>
      <c r="J23" s="60" t="s">
        <v>22</v>
      </c>
      <c r="K23" s="61"/>
      <c r="L23" s="62"/>
      <c r="M23" s="55"/>
      <c r="N23" s="55"/>
      <c r="O23" s="53" t="s">
        <v>21</v>
      </c>
      <c r="P23" s="53"/>
      <c r="Q23" s="53" t="s">
        <v>22</v>
      </c>
      <c r="R23" s="53"/>
      <c r="S23" s="53"/>
      <c r="T23" s="53"/>
      <c r="U23" s="60"/>
      <c r="V23" s="61"/>
      <c r="W23" s="62"/>
      <c r="X23" s="53" t="s">
        <v>23</v>
      </c>
      <c r="Y23" s="53"/>
      <c r="Z23" s="53"/>
      <c r="AA23" s="53"/>
      <c r="AB23" s="53"/>
      <c r="AC23" s="53" t="s">
        <v>22</v>
      </c>
      <c r="AD23" s="53"/>
      <c r="AE23" s="53"/>
      <c r="AF23" s="53"/>
      <c r="AG23" s="53"/>
      <c r="AH23" s="55"/>
    </row>
    <row r="24" spans="1:34" ht="104.25" customHeight="1" x14ac:dyDescent="0.25">
      <c r="A24" s="53"/>
      <c r="B24" s="53"/>
      <c r="C24" s="53"/>
      <c r="D24" s="53"/>
      <c r="E24" s="11" t="s">
        <v>24</v>
      </c>
      <c r="F24" s="11" t="s">
        <v>22</v>
      </c>
      <c r="G24" s="43" t="s">
        <v>25</v>
      </c>
      <c r="H24" s="43" t="s">
        <v>26</v>
      </c>
      <c r="I24" s="43" t="s">
        <v>27</v>
      </c>
      <c r="J24" s="9" t="s">
        <v>25</v>
      </c>
      <c r="K24" s="9" t="s">
        <v>26</v>
      </c>
      <c r="L24" s="6" t="s">
        <v>27</v>
      </c>
      <c r="M24" s="56"/>
      <c r="N24" s="56"/>
      <c r="O24" s="9" t="s">
        <v>28</v>
      </c>
      <c r="P24" s="9" t="s">
        <v>29</v>
      </c>
      <c r="Q24" s="9" t="s">
        <v>28</v>
      </c>
      <c r="R24" s="9" t="s">
        <v>29</v>
      </c>
      <c r="S24" s="10" t="s">
        <v>21</v>
      </c>
      <c r="T24" s="10" t="s">
        <v>22</v>
      </c>
      <c r="U24" s="43" t="s">
        <v>238</v>
      </c>
      <c r="V24" s="43" t="s">
        <v>30</v>
      </c>
      <c r="W24" s="43" t="s">
        <v>239</v>
      </c>
      <c r="X24" s="9" t="s">
        <v>31</v>
      </c>
      <c r="Y24" s="9" t="s">
        <v>32</v>
      </c>
      <c r="Z24" s="9" t="s">
        <v>33</v>
      </c>
      <c r="AA24" s="10" t="s">
        <v>34</v>
      </c>
      <c r="AB24" s="10" t="s">
        <v>35</v>
      </c>
      <c r="AC24" s="9" t="s">
        <v>31</v>
      </c>
      <c r="AD24" s="9" t="s">
        <v>32</v>
      </c>
      <c r="AE24" s="9" t="s">
        <v>33</v>
      </c>
      <c r="AF24" s="10" t="s">
        <v>34</v>
      </c>
      <c r="AG24" s="10" t="s">
        <v>35</v>
      </c>
      <c r="AH24" s="56"/>
    </row>
    <row r="25" spans="1:34" ht="19.5" customHeight="1" x14ac:dyDescent="0.25">
      <c r="A25" s="28">
        <v>1</v>
      </c>
      <c r="B25" s="43">
        <v>2</v>
      </c>
      <c r="C25" s="43">
        <v>3</v>
      </c>
      <c r="D25" s="43">
        <v>5</v>
      </c>
      <c r="E25" s="28">
        <v>6</v>
      </c>
      <c r="F25" s="28">
        <v>7</v>
      </c>
      <c r="G25" s="43">
        <v>8</v>
      </c>
      <c r="H25" s="43">
        <v>9</v>
      </c>
      <c r="I25" s="43">
        <v>10</v>
      </c>
      <c r="J25" s="28">
        <v>11</v>
      </c>
      <c r="K25" s="28">
        <v>12</v>
      </c>
      <c r="L25" s="6">
        <v>13</v>
      </c>
      <c r="M25" s="28">
        <v>14</v>
      </c>
      <c r="N25" s="28">
        <v>15</v>
      </c>
      <c r="O25" s="6" t="s">
        <v>36</v>
      </c>
      <c r="P25" s="7" t="s">
        <v>37</v>
      </c>
      <c r="Q25" s="6" t="s">
        <v>38</v>
      </c>
      <c r="R25" s="7" t="s">
        <v>39</v>
      </c>
      <c r="S25" s="28">
        <v>17</v>
      </c>
      <c r="T25" s="28">
        <v>18</v>
      </c>
      <c r="U25" s="28">
        <v>19</v>
      </c>
      <c r="V25" s="28">
        <v>20</v>
      </c>
      <c r="W25" s="28">
        <v>20</v>
      </c>
      <c r="X25" s="45">
        <v>21</v>
      </c>
      <c r="Y25" s="45">
        <v>22</v>
      </c>
      <c r="Z25" s="45">
        <v>23</v>
      </c>
      <c r="AA25" s="45">
        <v>24</v>
      </c>
      <c r="AB25" s="45">
        <v>25</v>
      </c>
      <c r="AC25" s="45">
        <v>26</v>
      </c>
      <c r="AD25" s="45">
        <v>27</v>
      </c>
      <c r="AE25" s="45">
        <v>28</v>
      </c>
      <c r="AF25" s="45">
        <v>29</v>
      </c>
      <c r="AG25" s="45">
        <v>30</v>
      </c>
      <c r="AH25" s="45">
        <v>31</v>
      </c>
    </row>
    <row r="26" spans="1:34" s="16" customFormat="1" ht="29.25" customHeight="1" x14ac:dyDescent="0.25">
      <c r="A26" s="29" t="s">
        <v>40</v>
      </c>
      <c r="B26" s="30" t="s">
        <v>128</v>
      </c>
      <c r="C26" s="31" t="s">
        <v>122</v>
      </c>
      <c r="D26" s="31" t="s">
        <v>122</v>
      </c>
      <c r="E26" s="31" t="s">
        <v>122</v>
      </c>
      <c r="F26" s="31" t="s">
        <v>122</v>
      </c>
      <c r="G26" s="32">
        <f>G27+G51+G89+G92+G98+G99</f>
        <v>25.025732862790893</v>
      </c>
      <c r="H26" s="32">
        <f>H27+H51+H89+H92+H98+H99</f>
        <v>131.82691895785959</v>
      </c>
      <c r="I26" s="31" t="s">
        <v>122</v>
      </c>
      <c r="J26" s="32">
        <f>J27+J51+J89+J92+J98+J99</f>
        <v>28.721678708566074</v>
      </c>
      <c r="K26" s="32">
        <f>K27+K51+K89+K92+K98+K99</f>
        <v>175.27735274269952</v>
      </c>
      <c r="L26" s="47" t="s">
        <v>122</v>
      </c>
      <c r="M26" s="32">
        <f t="shared" ref="M26:AG26" si="0">M27+M51+M89+M92+M98+M99</f>
        <v>595.24339402999999</v>
      </c>
      <c r="N26" s="32">
        <f t="shared" si="0"/>
        <v>1.0347840000000001</v>
      </c>
      <c r="O26" s="32">
        <f t="shared" si="0"/>
        <v>86.03</v>
      </c>
      <c r="P26" s="32">
        <f t="shared" si="0"/>
        <v>89.816000000000003</v>
      </c>
      <c r="Q26" s="32">
        <f t="shared" si="0"/>
        <v>757.36550464336426</v>
      </c>
      <c r="R26" s="32">
        <f t="shared" si="0"/>
        <v>784.17149967771559</v>
      </c>
      <c r="S26" s="32">
        <f t="shared" si="0"/>
        <v>137.55661376184543</v>
      </c>
      <c r="T26" s="32">
        <f t="shared" si="0"/>
        <v>838.06663751711017</v>
      </c>
      <c r="U26" s="32">
        <f>U27+U51+U89+U92+U98+U99</f>
        <v>136.8376937618454</v>
      </c>
      <c r="V26" s="32">
        <f t="shared" si="0"/>
        <v>0</v>
      </c>
      <c r="W26" s="32">
        <f t="shared" si="0"/>
        <v>837.75077351711013</v>
      </c>
      <c r="X26" s="32">
        <f t="shared" si="0"/>
        <v>82.498958210089</v>
      </c>
      <c r="Y26" s="32">
        <f t="shared" si="0"/>
        <v>0</v>
      </c>
      <c r="Z26" s="32">
        <f t="shared" si="0"/>
        <v>0</v>
      </c>
      <c r="AA26" s="32">
        <f t="shared" si="0"/>
        <v>82.498958210089</v>
      </c>
      <c r="AB26" s="32">
        <f t="shared" si="0"/>
        <v>0</v>
      </c>
      <c r="AC26" s="32">
        <f t="shared" si="0"/>
        <v>400.25485704497697</v>
      </c>
      <c r="AD26" s="32">
        <f t="shared" si="0"/>
        <v>0</v>
      </c>
      <c r="AE26" s="32">
        <f t="shared" si="0"/>
        <v>0</v>
      </c>
      <c r="AF26" s="32">
        <f t="shared" si="0"/>
        <v>294.94755507921076</v>
      </c>
      <c r="AG26" s="32">
        <f t="shared" si="0"/>
        <v>105.3073019657662</v>
      </c>
      <c r="AH26" s="28" t="s">
        <v>122</v>
      </c>
    </row>
    <row r="27" spans="1:34" s="17" customFormat="1" ht="36.75" customHeight="1" x14ac:dyDescent="0.25">
      <c r="A27" s="33" t="s">
        <v>41</v>
      </c>
      <c r="B27" s="34" t="s">
        <v>42</v>
      </c>
      <c r="C27" s="35" t="s">
        <v>122</v>
      </c>
      <c r="D27" s="35" t="s">
        <v>122</v>
      </c>
      <c r="E27" s="35" t="s">
        <v>122</v>
      </c>
      <c r="F27" s="35" t="s">
        <v>122</v>
      </c>
      <c r="G27" s="36">
        <f t="shared" ref="G27:G46" si="1">G28</f>
        <v>0</v>
      </c>
      <c r="H27" s="36">
        <f t="shared" ref="H27:H46" si="2">H28</f>
        <v>0</v>
      </c>
      <c r="I27" s="35" t="s">
        <v>122</v>
      </c>
      <c r="J27" s="36">
        <f>J28+J47</f>
        <v>0.11392220502900001</v>
      </c>
      <c r="K27" s="36">
        <f>K28+K47</f>
        <v>0.64344961274299994</v>
      </c>
      <c r="L27" s="48" t="s">
        <v>122</v>
      </c>
      <c r="M27" s="36">
        <f t="shared" ref="M27:X27" si="3">M28+M47</f>
        <v>595.24339402999999</v>
      </c>
      <c r="N27" s="36">
        <f t="shared" si="3"/>
        <v>0</v>
      </c>
      <c r="O27" s="36">
        <f t="shared" si="3"/>
        <v>0</v>
      </c>
      <c r="P27" s="36">
        <f t="shared" si="3"/>
        <v>0</v>
      </c>
      <c r="Q27" s="36">
        <f>Q28</f>
        <v>677.97916459756584</v>
      </c>
      <c r="R27" s="36">
        <f>R28</f>
        <v>703.78034316376102</v>
      </c>
      <c r="S27" s="36">
        <f t="shared" si="3"/>
        <v>0</v>
      </c>
      <c r="T27" s="36">
        <f t="shared" si="3"/>
        <v>602.74055257389978</v>
      </c>
      <c r="U27" s="36">
        <f t="shared" si="3"/>
        <v>0</v>
      </c>
      <c r="V27" s="36">
        <f t="shared" si="3"/>
        <v>0</v>
      </c>
      <c r="W27" s="36">
        <f t="shared" si="3"/>
        <v>602.74055257389978</v>
      </c>
      <c r="X27" s="36">
        <f t="shared" si="3"/>
        <v>0</v>
      </c>
      <c r="Y27" s="36">
        <v>0</v>
      </c>
      <c r="Z27" s="36">
        <v>0</v>
      </c>
      <c r="AA27" s="36">
        <f>AA28+AA47</f>
        <v>0</v>
      </c>
      <c r="AB27" s="37">
        <v>0</v>
      </c>
      <c r="AC27" s="36">
        <f>AC28+AC47</f>
        <v>197.39264425389982</v>
      </c>
      <c r="AD27" s="36">
        <v>0</v>
      </c>
      <c r="AE27" s="36">
        <v>0</v>
      </c>
      <c r="AF27" s="36">
        <f>AF28+AF47</f>
        <v>197.39264425389982</v>
      </c>
      <c r="AG27" s="36">
        <v>0</v>
      </c>
      <c r="AH27" s="28" t="s">
        <v>122</v>
      </c>
    </row>
    <row r="28" spans="1:34" s="17" customFormat="1" ht="54.75" customHeight="1" x14ac:dyDescent="0.25">
      <c r="A28" s="33" t="s">
        <v>43</v>
      </c>
      <c r="B28" s="34" t="s">
        <v>44</v>
      </c>
      <c r="C28" s="35" t="s">
        <v>122</v>
      </c>
      <c r="D28" s="35" t="s">
        <v>122</v>
      </c>
      <c r="E28" s="35" t="s">
        <v>122</v>
      </c>
      <c r="F28" s="35" t="s">
        <v>122</v>
      </c>
      <c r="G28" s="36">
        <f t="shared" si="1"/>
        <v>0</v>
      </c>
      <c r="H28" s="36">
        <f t="shared" si="2"/>
        <v>0</v>
      </c>
      <c r="I28" s="35" t="s">
        <v>122</v>
      </c>
      <c r="J28" s="36">
        <f>J30+J32</f>
        <v>0</v>
      </c>
      <c r="K28" s="36">
        <f>K30+K32</f>
        <v>0</v>
      </c>
      <c r="L28" s="48" t="s">
        <v>122</v>
      </c>
      <c r="M28" s="36">
        <f>M30+M32</f>
        <v>595.23028068999997</v>
      </c>
      <c r="N28" s="36">
        <f t="shared" ref="N28:W28" si="4">N30+N32</f>
        <v>0</v>
      </c>
      <c r="O28" s="36">
        <f t="shared" si="4"/>
        <v>0</v>
      </c>
      <c r="P28" s="36">
        <f t="shared" si="4"/>
        <v>0</v>
      </c>
      <c r="Q28" s="36">
        <f t="shared" si="4"/>
        <v>677.97916459756584</v>
      </c>
      <c r="R28" s="36">
        <f>R30+R32</f>
        <v>703.78034316376102</v>
      </c>
      <c r="S28" s="36">
        <f t="shared" si="4"/>
        <v>0</v>
      </c>
      <c r="T28" s="36">
        <f t="shared" si="4"/>
        <v>602.09710296115679</v>
      </c>
      <c r="U28" s="36">
        <f t="shared" si="4"/>
        <v>0</v>
      </c>
      <c r="V28" s="36">
        <f t="shared" si="4"/>
        <v>0</v>
      </c>
      <c r="W28" s="36">
        <f t="shared" si="4"/>
        <v>602.09710296115679</v>
      </c>
      <c r="X28" s="36">
        <f t="shared" ref="X28:X92" si="5">AA28</f>
        <v>0</v>
      </c>
      <c r="Y28" s="36">
        <v>0</v>
      </c>
      <c r="Z28" s="36">
        <v>0</v>
      </c>
      <c r="AA28" s="36">
        <v>0</v>
      </c>
      <c r="AB28" s="37">
        <v>0</v>
      </c>
      <c r="AC28" s="36">
        <f t="shared" ref="AC28:AC30" si="6">AF28</f>
        <v>196.74919464115681</v>
      </c>
      <c r="AD28" s="36">
        <v>0</v>
      </c>
      <c r="AE28" s="36">
        <v>0</v>
      </c>
      <c r="AF28" s="36">
        <f t="shared" ref="AF28" si="7">AF30+AF32</f>
        <v>196.74919464115681</v>
      </c>
      <c r="AG28" s="36">
        <v>0</v>
      </c>
      <c r="AH28" s="28" t="s">
        <v>122</v>
      </c>
    </row>
    <row r="29" spans="1:34" s="17" customFormat="1" ht="66" customHeight="1" x14ac:dyDescent="0.25">
      <c r="A29" s="33" t="s">
        <v>45</v>
      </c>
      <c r="B29" s="34" t="s">
        <v>46</v>
      </c>
      <c r="C29" s="35" t="s">
        <v>122</v>
      </c>
      <c r="D29" s="35" t="s">
        <v>122</v>
      </c>
      <c r="E29" s="35" t="s">
        <v>122</v>
      </c>
      <c r="F29" s="35" t="s">
        <v>122</v>
      </c>
      <c r="G29" s="36">
        <f t="shared" si="1"/>
        <v>0</v>
      </c>
      <c r="H29" s="36">
        <f t="shared" si="2"/>
        <v>0</v>
      </c>
      <c r="I29" s="35" t="s">
        <v>122</v>
      </c>
      <c r="J29" s="36">
        <f t="shared" ref="J29:K29" si="8">J30</f>
        <v>0</v>
      </c>
      <c r="K29" s="36">
        <f t="shared" si="8"/>
        <v>0</v>
      </c>
      <c r="L29" s="48" t="s">
        <v>122</v>
      </c>
      <c r="M29" s="36">
        <v>0</v>
      </c>
      <c r="N29" s="36">
        <f t="shared" ref="N29:W30" si="9">N30</f>
        <v>0</v>
      </c>
      <c r="O29" s="36">
        <f t="shared" si="9"/>
        <v>0</v>
      </c>
      <c r="P29" s="36">
        <f t="shared" si="9"/>
        <v>0</v>
      </c>
      <c r="Q29" s="36">
        <f t="shared" si="9"/>
        <v>3.7054686333337967</v>
      </c>
      <c r="R29" s="36">
        <f t="shared" si="9"/>
        <v>3.7054686333337967</v>
      </c>
      <c r="S29" s="36">
        <f t="shared" si="9"/>
        <v>0</v>
      </c>
      <c r="T29" s="36">
        <f t="shared" si="9"/>
        <v>2.3126488511568</v>
      </c>
      <c r="U29" s="36">
        <f t="shared" si="9"/>
        <v>0</v>
      </c>
      <c r="V29" s="36">
        <f t="shared" si="9"/>
        <v>0</v>
      </c>
      <c r="W29" s="36">
        <f t="shared" si="9"/>
        <v>2.3126488511568</v>
      </c>
      <c r="X29" s="36">
        <f t="shared" si="5"/>
        <v>0</v>
      </c>
      <c r="Y29" s="36">
        <v>0</v>
      </c>
      <c r="Z29" s="36">
        <v>0</v>
      </c>
      <c r="AA29" s="36">
        <v>0</v>
      </c>
      <c r="AB29" s="37">
        <v>0</v>
      </c>
      <c r="AC29" s="36">
        <f t="shared" si="6"/>
        <v>2.3126488511568</v>
      </c>
      <c r="AD29" s="36">
        <v>0</v>
      </c>
      <c r="AE29" s="36">
        <v>0</v>
      </c>
      <c r="AF29" s="36">
        <f t="shared" ref="AF29:AF30" si="10">AF30</f>
        <v>2.3126488511568</v>
      </c>
      <c r="AG29" s="36">
        <v>0</v>
      </c>
      <c r="AH29" s="28" t="s">
        <v>122</v>
      </c>
    </row>
    <row r="30" spans="1:34" s="17" customFormat="1" ht="71.25" customHeight="1" x14ac:dyDescent="0.25">
      <c r="A30" s="33" t="s">
        <v>47</v>
      </c>
      <c r="B30" s="34" t="s">
        <v>48</v>
      </c>
      <c r="C30" s="35" t="s">
        <v>137</v>
      </c>
      <c r="D30" s="35" t="s">
        <v>122</v>
      </c>
      <c r="E30" s="35" t="s">
        <v>122</v>
      </c>
      <c r="F30" s="35" t="s">
        <v>122</v>
      </c>
      <c r="G30" s="36">
        <f t="shared" si="1"/>
        <v>0</v>
      </c>
      <c r="H30" s="36">
        <f t="shared" si="2"/>
        <v>0</v>
      </c>
      <c r="I30" s="35" t="s">
        <v>122</v>
      </c>
      <c r="J30" s="36">
        <f>SUM(J31:J31)</f>
        <v>0</v>
      </c>
      <c r="K30" s="36">
        <f>SUM(K31:K31)</f>
        <v>0</v>
      </c>
      <c r="L30" s="48" t="s">
        <v>122</v>
      </c>
      <c r="M30" s="36">
        <f>M31</f>
        <v>1.3113339999999999E-2</v>
      </c>
      <c r="N30" s="36">
        <f t="shared" si="9"/>
        <v>0</v>
      </c>
      <c r="O30" s="36">
        <f t="shared" si="9"/>
        <v>0</v>
      </c>
      <c r="P30" s="36">
        <f t="shared" si="9"/>
        <v>0</v>
      </c>
      <c r="Q30" s="36">
        <f t="shared" si="9"/>
        <v>3.7054686333337967</v>
      </c>
      <c r="R30" s="36">
        <f t="shared" si="9"/>
        <v>3.7054686333337967</v>
      </c>
      <c r="S30" s="36">
        <f t="shared" si="9"/>
        <v>0</v>
      </c>
      <c r="T30" s="36">
        <f t="shared" si="9"/>
        <v>2.3126488511568</v>
      </c>
      <c r="U30" s="36">
        <f t="shared" si="9"/>
        <v>0</v>
      </c>
      <c r="V30" s="36">
        <f t="shared" si="9"/>
        <v>0</v>
      </c>
      <c r="W30" s="36">
        <f t="shared" si="9"/>
        <v>2.3126488511568</v>
      </c>
      <c r="X30" s="36">
        <f t="shared" si="5"/>
        <v>0</v>
      </c>
      <c r="Y30" s="36">
        <v>0</v>
      </c>
      <c r="Z30" s="36">
        <v>0</v>
      </c>
      <c r="AA30" s="36">
        <v>0</v>
      </c>
      <c r="AB30" s="37">
        <v>0</v>
      </c>
      <c r="AC30" s="36">
        <f t="shared" si="6"/>
        <v>2.3126488511568</v>
      </c>
      <c r="AD30" s="36">
        <v>0</v>
      </c>
      <c r="AE30" s="36">
        <v>0</v>
      </c>
      <c r="AF30" s="36">
        <f t="shared" si="10"/>
        <v>2.3126488511568</v>
      </c>
      <c r="AG30" s="36">
        <v>0</v>
      </c>
      <c r="AH30" s="28" t="s">
        <v>122</v>
      </c>
    </row>
    <row r="31" spans="1:34" s="17" customFormat="1" ht="52.5" customHeight="1" x14ac:dyDescent="0.25">
      <c r="A31" s="38" t="s">
        <v>144</v>
      </c>
      <c r="B31" s="44" t="s">
        <v>145</v>
      </c>
      <c r="C31" s="50" t="s">
        <v>146</v>
      </c>
      <c r="D31" s="35">
        <v>2018</v>
      </c>
      <c r="E31" s="35" t="s">
        <v>122</v>
      </c>
      <c r="F31" s="35">
        <v>2018</v>
      </c>
      <c r="G31" s="36">
        <f t="shared" si="1"/>
        <v>0</v>
      </c>
      <c r="H31" s="36">
        <f t="shared" si="2"/>
        <v>0</v>
      </c>
      <c r="I31" s="35" t="s">
        <v>122</v>
      </c>
      <c r="J31" s="35" t="s">
        <v>122</v>
      </c>
      <c r="K31" s="35" t="s">
        <v>122</v>
      </c>
      <c r="L31" s="35" t="s">
        <v>122</v>
      </c>
      <c r="M31" s="36">
        <v>1.3113339999999999E-2</v>
      </c>
      <c r="N31" s="36">
        <v>0</v>
      </c>
      <c r="O31" s="36">
        <v>0</v>
      </c>
      <c r="P31" s="36">
        <v>0</v>
      </c>
      <c r="Q31" s="36">
        <v>3.7054686333337967</v>
      </c>
      <c r="R31" s="36">
        <v>3.7054686333337967</v>
      </c>
      <c r="S31" s="36">
        <v>0</v>
      </c>
      <c r="T31" s="36">
        <v>2.3126488511568</v>
      </c>
      <c r="U31" s="36">
        <v>0</v>
      </c>
      <c r="V31" s="35"/>
      <c r="W31" s="36">
        <f>T31</f>
        <v>2.3126488511568</v>
      </c>
      <c r="X31" s="36">
        <f t="shared" si="5"/>
        <v>0</v>
      </c>
      <c r="Y31" s="36">
        <v>0</v>
      </c>
      <c r="Z31" s="36">
        <v>0</v>
      </c>
      <c r="AA31" s="36">
        <v>0</v>
      </c>
      <c r="AB31" s="37">
        <v>0</v>
      </c>
      <c r="AC31" s="36">
        <f>AF31</f>
        <v>2.3126488511568</v>
      </c>
      <c r="AD31" s="36">
        <v>0</v>
      </c>
      <c r="AE31" s="36">
        <v>0</v>
      </c>
      <c r="AF31" s="36">
        <f>W31</f>
        <v>2.3126488511568</v>
      </c>
      <c r="AG31" s="36">
        <v>0</v>
      </c>
      <c r="AH31" s="50" t="s">
        <v>229</v>
      </c>
    </row>
    <row r="32" spans="1:34" s="17" customFormat="1" ht="67.5" customHeight="1" x14ac:dyDescent="0.25">
      <c r="A32" s="33" t="s">
        <v>49</v>
      </c>
      <c r="B32" s="34" t="s">
        <v>50</v>
      </c>
      <c r="C32" s="35" t="s">
        <v>137</v>
      </c>
      <c r="D32" s="35" t="s">
        <v>122</v>
      </c>
      <c r="E32" s="35" t="s">
        <v>122</v>
      </c>
      <c r="F32" s="35" t="s">
        <v>122</v>
      </c>
      <c r="G32" s="36">
        <f t="shared" si="1"/>
        <v>0</v>
      </c>
      <c r="H32" s="36">
        <f t="shared" si="2"/>
        <v>0</v>
      </c>
      <c r="I32" s="35" t="s">
        <v>122</v>
      </c>
      <c r="J32" s="36">
        <f>SUM(J33:J34)</f>
        <v>0</v>
      </c>
      <c r="K32" s="36">
        <f>SUM(K33:K34)</f>
        <v>0</v>
      </c>
      <c r="L32" s="48" t="s">
        <v>122</v>
      </c>
      <c r="M32" s="36">
        <f t="shared" ref="M32:N32" si="11">SUM(M33:M34)</f>
        <v>595.21716734999995</v>
      </c>
      <c r="N32" s="36">
        <f t="shared" si="11"/>
        <v>0</v>
      </c>
      <c r="O32" s="36">
        <f t="shared" ref="O32" si="12">SUM(O33:O34)</f>
        <v>0</v>
      </c>
      <c r="P32" s="36">
        <f t="shared" ref="P32" si="13">SUM(P33:P34)</f>
        <v>0</v>
      </c>
      <c r="Q32" s="36">
        <f t="shared" ref="Q32:T32" si="14">SUM(Q33:Q34)</f>
        <v>674.27369596423205</v>
      </c>
      <c r="R32" s="36">
        <f t="shared" si="14"/>
        <v>700.07487453042722</v>
      </c>
      <c r="S32" s="36">
        <f t="shared" si="14"/>
        <v>0</v>
      </c>
      <c r="T32" s="36">
        <f t="shared" si="14"/>
        <v>599.78445410999996</v>
      </c>
      <c r="U32" s="36">
        <v>0</v>
      </c>
      <c r="V32" s="35">
        <v>0</v>
      </c>
      <c r="W32" s="36">
        <f t="shared" ref="W32" si="15">SUM(W33:W34)</f>
        <v>599.78445410999996</v>
      </c>
      <c r="X32" s="36">
        <f t="shared" si="5"/>
        <v>0</v>
      </c>
      <c r="Y32" s="36">
        <v>0</v>
      </c>
      <c r="Z32" s="36">
        <v>0</v>
      </c>
      <c r="AA32" s="36">
        <v>0</v>
      </c>
      <c r="AB32" s="37">
        <v>0</v>
      </c>
      <c r="AC32" s="36">
        <f t="shared" ref="AC32" si="16">SUM(AC33:AC34)</f>
        <v>194.43654579</v>
      </c>
      <c r="AD32" s="36">
        <v>0</v>
      </c>
      <c r="AE32" s="36">
        <v>0</v>
      </c>
      <c r="AF32" s="36">
        <f t="shared" ref="AF32" si="17">SUM(AF33:AF34)</f>
        <v>194.43654579</v>
      </c>
      <c r="AG32" s="36">
        <v>0</v>
      </c>
      <c r="AH32" s="50" t="s">
        <v>122</v>
      </c>
    </row>
    <row r="33" spans="1:34" s="17" customFormat="1" ht="51" customHeight="1" x14ac:dyDescent="0.25">
      <c r="A33" s="38" t="s">
        <v>147</v>
      </c>
      <c r="B33" s="44" t="s">
        <v>148</v>
      </c>
      <c r="C33" s="50" t="s">
        <v>149</v>
      </c>
      <c r="D33" s="35">
        <v>2018</v>
      </c>
      <c r="E33" s="35" t="s">
        <v>122</v>
      </c>
      <c r="F33" s="35">
        <v>2018</v>
      </c>
      <c r="G33" s="36">
        <v>0</v>
      </c>
      <c r="H33" s="36">
        <v>0</v>
      </c>
      <c r="I33" s="35" t="s">
        <v>122</v>
      </c>
      <c r="J33" s="35" t="s">
        <v>122</v>
      </c>
      <c r="K33" s="35" t="s">
        <v>122</v>
      </c>
      <c r="L33" s="48" t="s">
        <v>122</v>
      </c>
      <c r="M33" s="36">
        <v>172.4157472</v>
      </c>
      <c r="N33" s="36">
        <v>0</v>
      </c>
      <c r="O33" s="36">
        <f t="shared" ref="O33:O34" si="18">SUM(O34:O35)</f>
        <v>0</v>
      </c>
      <c r="P33" s="36">
        <f t="shared" ref="P33:P34" si="19">SUM(P34:P35)</f>
        <v>0</v>
      </c>
      <c r="Q33" s="36">
        <v>186.75059995862051</v>
      </c>
      <c r="R33" s="36">
        <v>186.75059995862051</v>
      </c>
      <c r="S33" s="36">
        <v>0</v>
      </c>
      <c r="T33" s="36">
        <v>176.98303396</v>
      </c>
      <c r="U33" s="36">
        <v>0</v>
      </c>
      <c r="V33" s="35"/>
      <c r="W33" s="36">
        <f>T33-N33</f>
        <v>176.98303396</v>
      </c>
      <c r="X33" s="36">
        <f t="shared" si="5"/>
        <v>0</v>
      </c>
      <c r="Y33" s="36">
        <v>0</v>
      </c>
      <c r="Z33" s="36">
        <v>0</v>
      </c>
      <c r="AA33" s="36">
        <v>0</v>
      </c>
      <c r="AB33" s="37">
        <v>0</v>
      </c>
      <c r="AC33" s="36">
        <f>AF33</f>
        <v>176.98303396</v>
      </c>
      <c r="AD33" s="36">
        <v>0</v>
      </c>
      <c r="AE33" s="36">
        <v>0</v>
      </c>
      <c r="AF33" s="36">
        <f>W33</f>
        <v>176.98303396</v>
      </c>
      <c r="AG33" s="36">
        <v>0</v>
      </c>
      <c r="AH33" s="50" t="s">
        <v>229</v>
      </c>
    </row>
    <row r="34" spans="1:34" s="17" customFormat="1" ht="55.5" customHeight="1" x14ac:dyDescent="0.25">
      <c r="A34" s="38" t="s">
        <v>150</v>
      </c>
      <c r="B34" s="44" t="s">
        <v>151</v>
      </c>
      <c r="C34" s="50" t="s">
        <v>152</v>
      </c>
      <c r="D34" s="35">
        <v>2018</v>
      </c>
      <c r="E34" s="35" t="s">
        <v>122</v>
      </c>
      <c r="F34" s="35">
        <v>2019</v>
      </c>
      <c r="G34" s="36">
        <v>0</v>
      </c>
      <c r="H34" s="36">
        <v>0</v>
      </c>
      <c r="I34" s="35" t="s">
        <v>122</v>
      </c>
      <c r="J34" s="35" t="s">
        <v>122</v>
      </c>
      <c r="K34" s="35" t="s">
        <v>122</v>
      </c>
      <c r="L34" s="48" t="s">
        <v>122</v>
      </c>
      <c r="M34" s="36">
        <v>422.80142014999996</v>
      </c>
      <c r="N34" s="36">
        <v>0</v>
      </c>
      <c r="O34" s="36">
        <f t="shared" si="18"/>
        <v>0</v>
      </c>
      <c r="P34" s="36">
        <f t="shared" si="19"/>
        <v>0</v>
      </c>
      <c r="Q34" s="36">
        <v>487.52309600561159</v>
      </c>
      <c r="R34" s="36">
        <v>513.32427457180665</v>
      </c>
      <c r="S34" s="36">
        <v>0</v>
      </c>
      <c r="T34" s="36">
        <v>422.80142014999996</v>
      </c>
      <c r="U34" s="36">
        <v>0</v>
      </c>
      <c r="V34" s="35"/>
      <c r="W34" s="36">
        <f>T34</f>
        <v>422.80142014999996</v>
      </c>
      <c r="X34" s="36">
        <f t="shared" si="5"/>
        <v>0</v>
      </c>
      <c r="Y34" s="36">
        <v>0</v>
      </c>
      <c r="Z34" s="36">
        <v>0</v>
      </c>
      <c r="AA34" s="36">
        <v>0</v>
      </c>
      <c r="AB34" s="37">
        <v>0</v>
      </c>
      <c r="AC34" s="36">
        <f>AF34</f>
        <v>17.45351183</v>
      </c>
      <c r="AD34" s="36">
        <v>0</v>
      </c>
      <c r="AE34" s="36">
        <v>0</v>
      </c>
      <c r="AF34" s="36">
        <v>17.45351183</v>
      </c>
      <c r="AG34" s="36">
        <v>0</v>
      </c>
      <c r="AH34" s="50" t="s">
        <v>229</v>
      </c>
    </row>
    <row r="35" spans="1:34" s="17" customFormat="1" ht="51" customHeight="1" x14ac:dyDescent="0.25">
      <c r="A35" s="33" t="s">
        <v>51</v>
      </c>
      <c r="B35" s="34" t="s">
        <v>52</v>
      </c>
      <c r="C35" s="35" t="s">
        <v>122</v>
      </c>
      <c r="D35" s="35" t="s">
        <v>122</v>
      </c>
      <c r="E35" s="35" t="s">
        <v>122</v>
      </c>
      <c r="F35" s="35" t="s">
        <v>122</v>
      </c>
      <c r="G35" s="36">
        <v>0</v>
      </c>
      <c r="H35" s="36">
        <v>0</v>
      </c>
      <c r="I35" s="35" t="s">
        <v>122</v>
      </c>
      <c r="J35" s="36">
        <v>0</v>
      </c>
      <c r="K35" s="36">
        <v>0</v>
      </c>
      <c r="L35" s="48" t="s">
        <v>122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50" t="s">
        <v>122</v>
      </c>
    </row>
    <row r="36" spans="1:34" s="17" customFormat="1" ht="87.75" customHeight="1" x14ac:dyDescent="0.25">
      <c r="A36" s="33" t="s">
        <v>53</v>
      </c>
      <c r="B36" s="34" t="s">
        <v>54</v>
      </c>
      <c r="C36" s="35" t="s">
        <v>122</v>
      </c>
      <c r="D36" s="35" t="s">
        <v>122</v>
      </c>
      <c r="E36" s="35" t="s">
        <v>122</v>
      </c>
      <c r="F36" s="35" t="s">
        <v>122</v>
      </c>
      <c r="G36" s="36">
        <f t="shared" si="1"/>
        <v>0</v>
      </c>
      <c r="H36" s="36">
        <f t="shared" si="2"/>
        <v>0</v>
      </c>
      <c r="I36" s="35" t="s">
        <v>122</v>
      </c>
      <c r="J36" s="36">
        <v>0</v>
      </c>
      <c r="K36" s="36">
        <v>0</v>
      </c>
      <c r="L36" s="48" t="s">
        <v>122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5" t="s">
        <v>122</v>
      </c>
      <c r="AD36" s="36">
        <v>0</v>
      </c>
      <c r="AE36" s="36">
        <v>0</v>
      </c>
      <c r="AF36" s="36">
        <v>0</v>
      </c>
      <c r="AG36" s="36">
        <v>0</v>
      </c>
      <c r="AH36" s="50" t="s">
        <v>122</v>
      </c>
    </row>
    <row r="37" spans="1:34" s="17" customFormat="1" ht="54" customHeight="1" x14ac:dyDescent="0.25">
      <c r="A37" s="33" t="s">
        <v>55</v>
      </c>
      <c r="B37" s="34" t="s">
        <v>56</v>
      </c>
      <c r="C37" s="35" t="s">
        <v>122</v>
      </c>
      <c r="D37" s="35" t="s">
        <v>122</v>
      </c>
      <c r="E37" s="35" t="s">
        <v>122</v>
      </c>
      <c r="F37" s="35" t="s">
        <v>122</v>
      </c>
      <c r="G37" s="36">
        <f t="shared" si="1"/>
        <v>0</v>
      </c>
      <c r="H37" s="36">
        <f t="shared" si="2"/>
        <v>0</v>
      </c>
      <c r="I37" s="35" t="s">
        <v>122</v>
      </c>
      <c r="J37" s="36">
        <v>0</v>
      </c>
      <c r="K37" s="36">
        <v>0</v>
      </c>
      <c r="L37" s="48" t="s">
        <v>122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5" t="s">
        <v>122</v>
      </c>
      <c r="AD37" s="36">
        <v>0</v>
      </c>
      <c r="AE37" s="36">
        <v>0</v>
      </c>
      <c r="AF37" s="36">
        <v>0</v>
      </c>
      <c r="AG37" s="36">
        <v>0</v>
      </c>
      <c r="AH37" s="50" t="s">
        <v>122</v>
      </c>
    </row>
    <row r="38" spans="1:34" s="17" customFormat="1" ht="51.75" customHeight="1" x14ac:dyDescent="0.25">
      <c r="A38" s="33" t="s">
        <v>57</v>
      </c>
      <c r="B38" s="34" t="s">
        <v>58</v>
      </c>
      <c r="C38" s="35" t="s">
        <v>122</v>
      </c>
      <c r="D38" s="35" t="s">
        <v>122</v>
      </c>
      <c r="E38" s="35" t="s">
        <v>122</v>
      </c>
      <c r="F38" s="35" t="s">
        <v>122</v>
      </c>
      <c r="G38" s="36">
        <v>0</v>
      </c>
      <c r="H38" s="36">
        <v>0</v>
      </c>
      <c r="I38" s="35" t="s">
        <v>122</v>
      </c>
      <c r="J38" s="36">
        <v>0</v>
      </c>
      <c r="K38" s="36">
        <v>0</v>
      </c>
      <c r="L38" s="48" t="s">
        <v>122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50" t="s">
        <v>122</v>
      </c>
    </row>
    <row r="39" spans="1:34" s="17" customFormat="1" ht="51.75" customHeight="1" x14ac:dyDescent="0.25">
      <c r="A39" s="33" t="s">
        <v>59</v>
      </c>
      <c r="B39" s="34" t="s">
        <v>60</v>
      </c>
      <c r="C39" s="35" t="s">
        <v>122</v>
      </c>
      <c r="D39" s="35" t="s">
        <v>122</v>
      </c>
      <c r="E39" s="35" t="s">
        <v>122</v>
      </c>
      <c r="F39" s="35" t="s">
        <v>122</v>
      </c>
      <c r="G39" s="36">
        <f t="shared" si="1"/>
        <v>0</v>
      </c>
      <c r="H39" s="36">
        <f t="shared" si="2"/>
        <v>0</v>
      </c>
      <c r="I39" s="35" t="s">
        <v>122</v>
      </c>
      <c r="J39" s="36">
        <f t="shared" ref="J39:J46" si="20">J40</f>
        <v>0.11392220502900001</v>
      </c>
      <c r="K39" s="36">
        <f t="shared" ref="K39:K46" si="21">K40</f>
        <v>0.64344961274299994</v>
      </c>
      <c r="L39" s="48" t="s">
        <v>122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50" t="s">
        <v>122</v>
      </c>
    </row>
    <row r="40" spans="1:34" s="17" customFormat="1" ht="135" customHeight="1" x14ac:dyDescent="0.25">
      <c r="A40" s="33" t="s">
        <v>59</v>
      </c>
      <c r="B40" s="34" t="s">
        <v>61</v>
      </c>
      <c r="C40" s="35" t="s">
        <v>122</v>
      </c>
      <c r="D40" s="35" t="s">
        <v>122</v>
      </c>
      <c r="E40" s="35" t="s">
        <v>122</v>
      </c>
      <c r="F40" s="35" t="s">
        <v>122</v>
      </c>
      <c r="G40" s="36">
        <f t="shared" si="1"/>
        <v>0</v>
      </c>
      <c r="H40" s="36">
        <f t="shared" si="2"/>
        <v>0</v>
      </c>
      <c r="I40" s="35" t="s">
        <v>122</v>
      </c>
      <c r="J40" s="36">
        <f t="shared" si="20"/>
        <v>0.11392220502900001</v>
      </c>
      <c r="K40" s="36">
        <f t="shared" si="21"/>
        <v>0.64344961274299994</v>
      </c>
      <c r="L40" s="48" t="s">
        <v>122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50" t="s">
        <v>122</v>
      </c>
    </row>
    <row r="41" spans="1:34" s="17" customFormat="1" ht="103.5" customHeight="1" x14ac:dyDescent="0.25">
      <c r="A41" s="33" t="s">
        <v>59</v>
      </c>
      <c r="B41" s="34" t="s">
        <v>62</v>
      </c>
      <c r="C41" s="35" t="s">
        <v>122</v>
      </c>
      <c r="D41" s="35" t="s">
        <v>122</v>
      </c>
      <c r="E41" s="35" t="s">
        <v>122</v>
      </c>
      <c r="F41" s="35" t="s">
        <v>122</v>
      </c>
      <c r="G41" s="36">
        <f t="shared" si="1"/>
        <v>0</v>
      </c>
      <c r="H41" s="36">
        <f t="shared" si="2"/>
        <v>0</v>
      </c>
      <c r="I41" s="35" t="s">
        <v>122</v>
      </c>
      <c r="J41" s="36">
        <f t="shared" si="20"/>
        <v>0.11392220502900001</v>
      </c>
      <c r="K41" s="36">
        <f t="shared" si="21"/>
        <v>0.64344961274299994</v>
      </c>
      <c r="L41" s="48" t="s">
        <v>122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50" t="s">
        <v>122</v>
      </c>
    </row>
    <row r="42" spans="1:34" s="17" customFormat="1" ht="102" customHeight="1" x14ac:dyDescent="0.25">
      <c r="A42" s="33" t="s">
        <v>59</v>
      </c>
      <c r="B42" s="34" t="s">
        <v>63</v>
      </c>
      <c r="C42" s="35" t="s">
        <v>122</v>
      </c>
      <c r="D42" s="35" t="s">
        <v>122</v>
      </c>
      <c r="E42" s="35" t="s">
        <v>122</v>
      </c>
      <c r="F42" s="35" t="s">
        <v>122</v>
      </c>
      <c r="G42" s="36">
        <f t="shared" si="1"/>
        <v>0</v>
      </c>
      <c r="H42" s="36">
        <f t="shared" si="2"/>
        <v>0</v>
      </c>
      <c r="I42" s="35" t="s">
        <v>122</v>
      </c>
      <c r="J42" s="36">
        <f t="shared" si="20"/>
        <v>0.11392220502900001</v>
      </c>
      <c r="K42" s="36">
        <f t="shared" si="21"/>
        <v>0.64344961274299994</v>
      </c>
      <c r="L42" s="48" t="s">
        <v>122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50" t="s">
        <v>122</v>
      </c>
    </row>
    <row r="43" spans="1:34" s="17" customFormat="1" ht="53.25" customHeight="1" x14ac:dyDescent="0.25">
      <c r="A43" s="33" t="s">
        <v>64</v>
      </c>
      <c r="B43" s="34" t="s">
        <v>60</v>
      </c>
      <c r="C43" s="35" t="s">
        <v>122</v>
      </c>
      <c r="D43" s="35" t="s">
        <v>122</v>
      </c>
      <c r="E43" s="35" t="s">
        <v>122</v>
      </c>
      <c r="F43" s="35" t="s">
        <v>122</v>
      </c>
      <c r="G43" s="36">
        <f t="shared" si="1"/>
        <v>0</v>
      </c>
      <c r="H43" s="36">
        <f t="shared" si="2"/>
        <v>0</v>
      </c>
      <c r="I43" s="35" t="s">
        <v>122</v>
      </c>
      <c r="J43" s="36">
        <f t="shared" si="20"/>
        <v>0.11392220502900001</v>
      </c>
      <c r="K43" s="36">
        <f t="shared" si="21"/>
        <v>0.64344961274299994</v>
      </c>
      <c r="L43" s="48" t="s">
        <v>122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50" t="s">
        <v>122</v>
      </c>
    </row>
    <row r="44" spans="1:34" s="17" customFormat="1" ht="135" customHeight="1" x14ac:dyDescent="0.25">
      <c r="A44" s="33" t="s">
        <v>64</v>
      </c>
      <c r="B44" s="34" t="s">
        <v>61</v>
      </c>
      <c r="C44" s="35" t="s">
        <v>122</v>
      </c>
      <c r="D44" s="35" t="s">
        <v>122</v>
      </c>
      <c r="E44" s="35" t="s">
        <v>122</v>
      </c>
      <c r="F44" s="35" t="s">
        <v>122</v>
      </c>
      <c r="G44" s="36">
        <f t="shared" si="1"/>
        <v>0</v>
      </c>
      <c r="H44" s="36">
        <f t="shared" si="2"/>
        <v>0</v>
      </c>
      <c r="I44" s="35" t="s">
        <v>122</v>
      </c>
      <c r="J44" s="36">
        <f t="shared" si="20"/>
        <v>0.11392220502900001</v>
      </c>
      <c r="K44" s="36">
        <f t="shared" si="21"/>
        <v>0.64344961274299994</v>
      </c>
      <c r="L44" s="48" t="s">
        <v>122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0</v>
      </c>
      <c r="AF44" s="36">
        <v>0</v>
      </c>
      <c r="AG44" s="36">
        <v>0</v>
      </c>
      <c r="AH44" s="50" t="s">
        <v>122</v>
      </c>
    </row>
    <row r="45" spans="1:34" s="17" customFormat="1" ht="102.75" customHeight="1" x14ac:dyDescent="0.25">
      <c r="A45" s="33" t="s">
        <v>64</v>
      </c>
      <c r="B45" s="34" t="s">
        <v>62</v>
      </c>
      <c r="C45" s="35" t="s">
        <v>122</v>
      </c>
      <c r="D45" s="35" t="s">
        <v>122</v>
      </c>
      <c r="E45" s="35" t="s">
        <v>122</v>
      </c>
      <c r="F45" s="35" t="s">
        <v>122</v>
      </c>
      <c r="G45" s="36">
        <f t="shared" si="1"/>
        <v>0</v>
      </c>
      <c r="H45" s="36">
        <f t="shared" si="2"/>
        <v>0</v>
      </c>
      <c r="I45" s="35" t="s">
        <v>122</v>
      </c>
      <c r="J45" s="36">
        <f t="shared" si="20"/>
        <v>0.11392220502900001</v>
      </c>
      <c r="K45" s="36">
        <f t="shared" si="21"/>
        <v>0.64344961274299994</v>
      </c>
      <c r="L45" s="48" t="s">
        <v>122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  <c r="AG45" s="36">
        <v>0</v>
      </c>
      <c r="AH45" s="50" t="s">
        <v>122</v>
      </c>
    </row>
    <row r="46" spans="1:34" s="17" customFormat="1" ht="106.5" customHeight="1" x14ac:dyDescent="0.25">
      <c r="A46" s="33" t="s">
        <v>64</v>
      </c>
      <c r="B46" s="34" t="s">
        <v>65</v>
      </c>
      <c r="C46" s="35" t="s">
        <v>122</v>
      </c>
      <c r="D46" s="35" t="s">
        <v>122</v>
      </c>
      <c r="E46" s="35" t="s">
        <v>122</v>
      </c>
      <c r="F46" s="35" t="s">
        <v>122</v>
      </c>
      <c r="G46" s="36">
        <f t="shared" si="1"/>
        <v>0</v>
      </c>
      <c r="H46" s="36">
        <f t="shared" si="2"/>
        <v>0</v>
      </c>
      <c r="I46" s="35" t="s">
        <v>122</v>
      </c>
      <c r="J46" s="36">
        <f t="shared" si="20"/>
        <v>0.11392220502900001</v>
      </c>
      <c r="K46" s="36">
        <f t="shared" si="21"/>
        <v>0.64344961274299994</v>
      </c>
      <c r="L46" s="48" t="s">
        <v>122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50" t="s">
        <v>122</v>
      </c>
    </row>
    <row r="47" spans="1:34" s="17" customFormat="1" ht="98.25" customHeight="1" x14ac:dyDescent="0.25">
      <c r="A47" s="33" t="s">
        <v>66</v>
      </c>
      <c r="B47" s="34" t="s">
        <v>67</v>
      </c>
      <c r="C47" s="35" t="s">
        <v>122</v>
      </c>
      <c r="D47" s="35" t="s">
        <v>122</v>
      </c>
      <c r="E47" s="35" t="s">
        <v>122</v>
      </c>
      <c r="F47" s="35" t="s">
        <v>122</v>
      </c>
      <c r="G47" s="36">
        <v>0</v>
      </c>
      <c r="H47" s="36">
        <v>0</v>
      </c>
      <c r="I47" s="36">
        <v>0</v>
      </c>
      <c r="J47" s="36">
        <f>J49</f>
        <v>0.11392220502900001</v>
      </c>
      <c r="K47" s="36">
        <f>K49</f>
        <v>0.64344961274299994</v>
      </c>
      <c r="L47" s="48" t="s">
        <v>122</v>
      </c>
      <c r="M47" s="36">
        <f t="shared" ref="M47:X47" si="22">M49</f>
        <v>1.3113339999999999E-2</v>
      </c>
      <c r="N47" s="36">
        <f t="shared" si="22"/>
        <v>0</v>
      </c>
      <c r="O47" s="36">
        <f t="shared" si="22"/>
        <v>0</v>
      </c>
      <c r="P47" s="36">
        <f t="shared" si="22"/>
        <v>0</v>
      </c>
      <c r="Q47" s="36" t="str">
        <f t="shared" si="22"/>
        <v>нд</v>
      </c>
      <c r="R47" s="36" t="str">
        <f t="shared" si="22"/>
        <v>нд</v>
      </c>
      <c r="S47" s="36">
        <f t="shared" si="22"/>
        <v>0</v>
      </c>
      <c r="T47" s="36">
        <f t="shared" si="22"/>
        <v>0.64344961274299994</v>
      </c>
      <c r="U47" s="36">
        <f t="shared" si="22"/>
        <v>0</v>
      </c>
      <c r="V47" s="36">
        <f t="shared" si="22"/>
        <v>0</v>
      </c>
      <c r="W47" s="36">
        <f t="shared" si="22"/>
        <v>0.64344961274299994</v>
      </c>
      <c r="X47" s="36">
        <f t="shared" si="22"/>
        <v>0</v>
      </c>
      <c r="Y47" s="36">
        <v>0</v>
      </c>
      <c r="Z47" s="36">
        <v>0</v>
      </c>
      <c r="AA47" s="36">
        <f>AA49</f>
        <v>0</v>
      </c>
      <c r="AB47" s="36">
        <v>0</v>
      </c>
      <c r="AC47" s="36">
        <f>AC49</f>
        <v>0.64344961274299994</v>
      </c>
      <c r="AD47" s="36">
        <v>0</v>
      </c>
      <c r="AE47" s="36">
        <v>0</v>
      </c>
      <c r="AF47" s="36">
        <f>AF49</f>
        <v>0.64344961274299994</v>
      </c>
      <c r="AG47" s="36">
        <v>0</v>
      </c>
      <c r="AH47" s="50" t="s">
        <v>122</v>
      </c>
    </row>
    <row r="48" spans="1:34" s="17" customFormat="1" ht="86.25" customHeight="1" x14ac:dyDescent="0.25">
      <c r="A48" s="33" t="s">
        <v>68</v>
      </c>
      <c r="B48" s="34" t="s">
        <v>69</v>
      </c>
      <c r="C48" s="35" t="s">
        <v>122</v>
      </c>
      <c r="D48" s="35" t="s">
        <v>122</v>
      </c>
      <c r="E48" s="35" t="s">
        <v>122</v>
      </c>
      <c r="F48" s="35" t="s">
        <v>122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48" t="s">
        <v>122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36">
        <v>0</v>
      </c>
      <c r="AF48" s="36">
        <v>0</v>
      </c>
      <c r="AG48" s="36">
        <v>0</v>
      </c>
      <c r="AH48" s="50" t="s">
        <v>122</v>
      </c>
    </row>
    <row r="49" spans="1:34" s="17" customFormat="1" ht="83.25" customHeight="1" x14ac:dyDescent="0.25">
      <c r="A49" s="33" t="s">
        <v>70</v>
      </c>
      <c r="B49" s="34" t="s">
        <v>71</v>
      </c>
      <c r="C49" s="35" t="s">
        <v>137</v>
      </c>
      <c r="D49" s="35" t="s">
        <v>122</v>
      </c>
      <c r="E49" s="35" t="s">
        <v>122</v>
      </c>
      <c r="F49" s="35" t="s">
        <v>122</v>
      </c>
      <c r="G49" s="36">
        <v>0</v>
      </c>
      <c r="H49" s="36">
        <v>0</v>
      </c>
      <c r="I49" s="36">
        <v>0</v>
      </c>
      <c r="J49" s="36">
        <f>J50</f>
        <v>0.11392220502900001</v>
      </c>
      <c r="K49" s="36">
        <f>K50</f>
        <v>0.64344961274299994</v>
      </c>
      <c r="L49" s="48" t="s">
        <v>122</v>
      </c>
      <c r="M49" s="36">
        <f t="shared" ref="M49:X49" si="23">M50</f>
        <v>1.3113339999999999E-2</v>
      </c>
      <c r="N49" s="36">
        <f t="shared" si="23"/>
        <v>0</v>
      </c>
      <c r="O49" s="36">
        <f t="shared" si="23"/>
        <v>0</v>
      </c>
      <c r="P49" s="36">
        <f t="shared" si="23"/>
        <v>0</v>
      </c>
      <c r="Q49" s="36" t="str">
        <f t="shared" si="23"/>
        <v>нд</v>
      </c>
      <c r="R49" s="36" t="str">
        <f t="shared" si="23"/>
        <v>нд</v>
      </c>
      <c r="S49" s="36">
        <f t="shared" si="23"/>
        <v>0</v>
      </c>
      <c r="T49" s="36">
        <f t="shared" si="23"/>
        <v>0.64344961274299994</v>
      </c>
      <c r="U49" s="36">
        <f t="shared" si="23"/>
        <v>0</v>
      </c>
      <c r="V49" s="36">
        <f t="shared" si="23"/>
        <v>0</v>
      </c>
      <c r="W49" s="36">
        <f t="shared" si="23"/>
        <v>0.64344961274299994</v>
      </c>
      <c r="X49" s="36">
        <f t="shared" si="23"/>
        <v>0</v>
      </c>
      <c r="Y49" s="36">
        <v>0</v>
      </c>
      <c r="Z49" s="36">
        <v>0</v>
      </c>
      <c r="AA49" s="36">
        <f>AA50</f>
        <v>0</v>
      </c>
      <c r="AB49" s="36">
        <v>0</v>
      </c>
      <c r="AC49" s="36">
        <f>AC50</f>
        <v>0.64344961274299994</v>
      </c>
      <c r="AD49" s="36">
        <v>0</v>
      </c>
      <c r="AE49" s="36">
        <v>0</v>
      </c>
      <c r="AF49" s="36">
        <f>AF50</f>
        <v>0.64344961274299994</v>
      </c>
      <c r="AG49" s="36">
        <v>0</v>
      </c>
      <c r="AH49" s="50" t="s">
        <v>122</v>
      </c>
    </row>
    <row r="50" spans="1:34" s="17" customFormat="1" ht="94.5" x14ac:dyDescent="0.25">
      <c r="A50" s="38" t="s">
        <v>196</v>
      </c>
      <c r="B50" s="44" t="s">
        <v>197</v>
      </c>
      <c r="C50" s="50" t="s">
        <v>220</v>
      </c>
      <c r="D50" s="35">
        <v>2018</v>
      </c>
      <c r="E50" s="35" t="s">
        <v>122</v>
      </c>
      <c r="F50" s="35">
        <v>2018</v>
      </c>
      <c r="G50" s="36">
        <v>0</v>
      </c>
      <c r="H50" s="36">
        <v>0</v>
      </c>
      <c r="I50" s="35" t="s">
        <v>122</v>
      </c>
      <c r="J50" s="36">
        <f>'[1]2018'!$Z$16/1000</f>
        <v>0.11392220502900001</v>
      </c>
      <c r="K50" s="36">
        <f>'[1]2018'!$P$16/1000</f>
        <v>0.64344961274299994</v>
      </c>
      <c r="L50" s="48" t="s">
        <v>245</v>
      </c>
      <c r="M50" s="36">
        <v>1.3113339999999999E-2</v>
      </c>
      <c r="N50" s="36">
        <v>0</v>
      </c>
      <c r="O50" s="36">
        <v>0</v>
      </c>
      <c r="P50" s="36">
        <v>0</v>
      </c>
      <c r="Q50" s="36" t="s">
        <v>122</v>
      </c>
      <c r="R50" s="36" t="s">
        <v>122</v>
      </c>
      <c r="S50" s="36">
        <v>0</v>
      </c>
      <c r="T50" s="36">
        <v>0.64344961274299994</v>
      </c>
      <c r="U50" s="36">
        <v>0</v>
      </c>
      <c r="V50" s="35"/>
      <c r="W50" s="36">
        <f>T50</f>
        <v>0.64344961274299994</v>
      </c>
      <c r="X50" s="36">
        <f t="shared" ref="X50" si="24">AA50</f>
        <v>0</v>
      </c>
      <c r="Y50" s="36">
        <v>0</v>
      </c>
      <c r="Z50" s="36">
        <v>0</v>
      </c>
      <c r="AA50" s="36">
        <v>0</v>
      </c>
      <c r="AB50" s="37">
        <v>0</v>
      </c>
      <c r="AC50" s="36">
        <f>AF50</f>
        <v>0.64344961274299994</v>
      </c>
      <c r="AD50" s="36">
        <v>0</v>
      </c>
      <c r="AE50" s="36">
        <v>0</v>
      </c>
      <c r="AF50" s="36">
        <f>W50</f>
        <v>0.64344961274299994</v>
      </c>
      <c r="AG50" s="36">
        <v>0</v>
      </c>
      <c r="AH50" s="50" t="s">
        <v>229</v>
      </c>
    </row>
    <row r="51" spans="1:34" s="17" customFormat="1" ht="47.25" x14ac:dyDescent="0.25">
      <c r="A51" s="33" t="s">
        <v>72</v>
      </c>
      <c r="B51" s="34" t="s">
        <v>73</v>
      </c>
      <c r="C51" s="35" t="s">
        <v>137</v>
      </c>
      <c r="D51" s="35" t="s">
        <v>122</v>
      </c>
      <c r="E51" s="35" t="s">
        <v>122</v>
      </c>
      <c r="F51" s="35" t="s">
        <v>122</v>
      </c>
      <c r="G51" s="36">
        <f>G52+G66+G73+G82</f>
        <v>25.025732862790893</v>
      </c>
      <c r="H51" s="36">
        <f>H52+H66+H73+H82</f>
        <v>131.0853413716527</v>
      </c>
      <c r="I51" s="35" t="s">
        <v>122</v>
      </c>
      <c r="J51" s="36">
        <f t="shared" ref="J51:K51" si="25">J52+J66+J73+J82</f>
        <v>26.963871567561025</v>
      </c>
      <c r="K51" s="36">
        <f t="shared" si="25"/>
        <v>165.15362516149861</v>
      </c>
      <c r="L51" s="48" t="s">
        <v>122</v>
      </c>
      <c r="M51" s="36">
        <f t="shared" ref="M51:AG51" si="26">M52+M66+M73+M82</f>
        <v>0</v>
      </c>
      <c r="N51" s="36">
        <f t="shared" si="26"/>
        <v>1.0347840000000001</v>
      </c>
      <c r="O51" s="36">
        <f t="shared" si="26"/>
        <v>86.03</v>
      </c>
      <c r="P51" s="36">
        <f t="shared" si="26"/>
        <v>89.816000000000003</v>
      </c>
      <c r="Q51" s="36">
        <f t="shared" si="26"/>
        <v>65.327726354050796</v>
      </c>
      <c r="R51" s="36">
        <f t="shared" si="26"/>
        <v>65.327726354050796</v>
      </c>
      <c r="S51" s="36">
        <f t="shared" si="26"/>
        <v>136.78240676184544</v>
      </c>
      <c r="T51" s="36">
        <f t="shared" si="26"/>
        <v>165.83590652708472</v>
      </c>
      <c r="U51" s="36">
        <f>U52+U66+U73+U82</f>
        <v>136.06348676184541</v>
      </c>
      <c r="V51" s="36">
        <f t="shared" si="26"/>
        <v>0</v>
      </c>
      <c r="W51" s="36">
        <f t="shared" si="26"/>
        <v>165.52004252708471</v>
      </c>
      <c r="X51" s="36">
        <f t="shared" si="26"/>
        <v>81.724751210088996</v>
      </c>
      <c r="Y51" s="36">
        <f t="shared" si="26"/>
        <v>0</v>
      </c>
      <c r="Z51" s="36">
        <f t="shared" si="26"/>
        <v>0</v>
      </c>
      <c r="AA51" s="36">
        <f t="shared" si="26"/>
        <v>81.724751210088996</v>
      </c>
      <c r="AB51" s="36">
        <f t="shared" si="26"/>
        <v>0</v>
      </c>
      <c r="AC51" s="36">
        <f t="shared" si="26"/>
        <v>137.83804456460015</v>
      </c>
      <c r="AD51" s="36">
        <f t="shared" si="26"/>
        <v>0</v>
      </c>
      <c r="AE51" s="36">
        <f t="shared" si="26"/>
        <v>0</v>
      </c>
      <c r="AF51" s="36">
        <f t="shared" si="26"/>
        <v>91.943657060633939</v>
      </c>
      <c r="AG51" s="36">
        <f t="shared" si="26"/>
        <v>45.8943875039662</v>
      </c>
      <c r="AH51" s="50" t="s">
        <v>122</v>
      </c>
    </row>
    <row r="52" spans="1:34" s="17" customFormat="1" ht="86.25" customHeight="1" x14ac:dyDescent="0.25">
      <c r="A52" s="33" t="s">
        <v>74</v>
      </c>
      <c r="B52" s="34" t="s">
        <v>75</v>
      </c>
      <c r="C52" s="35" t="s">
        <v>137</v>
      </c>
      <c r="D52" s="35" t="s">
        <v>122</v>
      </c>
      <c r="E52" s="35" t="s">
        <v>122</v>
      </c>
      <c r="F52" s="35" t="s">
        <v>122</v>
      </c>
      <c r="G52" s="36">
        <f>G53+G60</f>
        <v>25.025732862790893</v>
      </c>
      <c r="H52" s="36">
        <f>H53+H60</f>
        <v>131.0853413716527</v>
      </c>
      <c r="I52" s="35" t="s">
        <v>122</v>
      </c>
      <c r="J52" s="36">
        <f>J53+J60</f>
        <v>20.48891838432057</v>
      </c>
      <c r="K52" s="36">
        <f>K53+K60</f>
        <v>131.25713088807845</v>
      </c>
      <c r="L52" s="48" t="s">
        <v>122</v>
      </c>
      <c r="M52" s="36">
        <v>0</v>
      </c>
      <c r="N52" s="36">
        <f>N53+N60</f>
        <v>0.71892</v>
      </c>
      <c r="O52" s="36">
        <f>SUM(O54:O57)</f>
        <v>86.03</v>
      </c>
      <c r="P52" s="36">
        <f>SUM(P54:P57)</f>
        <v>89.816000000000003</v>
      </c>
      <c r="Q52" s="36">
        <f>SUM(Q54:Q57)</f>
        <v>17.623562478153289</v>
      </c>
      <c r="R52" s="36">
        <f>SUM(R54:R57)</f>
        <v>17.623562478153289</v>
      </c>
      <c r="S52" s="36">
        <f>S53+S60</f>
        <v>136.78240676184544</v>
      </c>
      <c r="T52" s="36">
        <f>T53+T60</f>
        <v>131.93941225366456</v>
      </c>
      <c r="U52" s="36">
        <f>U53+U60</f>
        <v>136.06348676184541</v>
      </c>
      <c r="V52" s="36">
        <v>0</v>
      </c>
      <c r="W52" s="36">
        <f>W53+W60</f>
        <v>131.93941225366456</v>
      </c>
      <c r="X52" s="36">
        <f t="shared" si="5"/>
        <v>81.724751210088996</v>
      </c>
      <c r="Y52" s="36">
        <v>0</v>
      </c>
      <c r="Z52" s="36">
        <v>0</v>
      </c>
      <c r="AA52" s="36">
        <f>AA53+AA60</f>
        <v>81.724751210088996</v>
      </c>
      <c r="AB52" s="37">
        <v>0</v>
      </c>
      <c r="AC52" s="36">
        <f>AC53+AC60</f>
        <v>103.93998513117999</v>
      </c>
      <c r="AD52" s="36">
        <v>0</v>
      </c>
      <c r="AE52" s="36">
        <v>0</v>
      </c>
      <c r="AF52" s="36">
        <f>AF53+AF60</f>
        <v>58.045597627213795</v>
      </c>
      <c r="AG52" s="36">
        <f>AG53+AG60</f>
        <v>45.8943875039662</v>
      </c>
      <c r="AH52" s="50" t="s">
        <v>122</v>
      </c>
    </row>
    <row r="53" spans="1:34" s="17" customFormat="1" ht="41.25" customHeight="1" x14ac:dyDescent="0.25">
      <c r="A53" s="33" t="s">
        <v>76</v>
      </c>
      <c r="B53" s="34" t="s">
        <v>77</v>
      </c>
      <c r="C53" s="35" t="s">
        <v>137</v>
      </c>
      <c r="D53" s="35" t="s">
        <v>122</v>
      </c>
      <c r="E53" s="35" t="s">
        <v>122</v>
      </c>
      <c r="F53" s="35" t="s">
        <v>122</v>
      </c>
      <c r="G53" s="36">
        <f>SUM(G54:G59)</f>
        <v>11.6378042869904</v>
      </c>
      <c r="H53" s="36">
        <f>SUM(H54:H59)</f>
        <v>65.513181457738924</v>
      </c>
      <c r="I53" s="36" t="s">
        <v>122</v>
      </c>
      <c r="J53" s="36">
        <f t="shared" ref="J53:K53" si="27">SUM(J54:J59)</f>
        <v>15.802744373773093</v>
      </c>
      <c r="K53" s="36">
        <f t="shared" si="27"/>
        <v>88.159672714719463</v>
      </c>
      <c r="L53" s="48" t="s">
        <v>122</v>
      </c>
      <c r="M53" s="36">
        <f t="shared" ref="M53:AG53" si="28">SUM(M54:M59)</f>
        <v>0</v>
      </c>
      <c r="N53" s="36">
        <f t="shared" si="28"/>
        <v>0.71892</v>
      </c>
      <c r="O53" s="36">
        <f t="shared" si="28"/>
        <v>86.03</v>
      </c>
      <c r="P53" s="36">
        <f t="shared" si="28"/>
        <v>89.816000000000003</v>
      </c>
      <c r="Q53" s="36">
        <f t="shared" si="28"/>
        <v>123.36493734707304</v>
      </c>
      <c r="R53" s="36">
        <f t="shared" si="28"/>
        <v>123.36493734707304</v>
      </c>
      <c r="S53" s="36">
        <f t="shared" si="28"/>
        <v>68.440354979719416</v>
      </c>
      <c r="T53" s="36">
        <f t="shared" si="28"/>
        <v>88.52758508340743</v>
      </c>
      <c r="U53" s="36">
        <f>SUM(U54:U59)</f>
        <v>67.721434979719419</v>
      </c>
      <c r="V53" s="36">
        <f t="shared" si="28"/>
        <v>0</v>
      </c>
      <c r="W53" s="36">
        <f t="shared" si="28"/>
        <v>88.52758508340743</v>
      </c>
      <c r="X53" s="36">
        <f t="shared" si="28"/>
        <v>59.188654663722993</v>
      </c>
      <c r="Y53" s="36">
        <f t="shared" si="28"/>
        <v>0</v>
      </c>
      <c r="Z53" s="36">
        <f t="shared" si="28"/>
        <v>0</v>
      </c>
      <c r="AA53" s="36">
        <f t="shared" si="28"/>
        <v>59.188654663722993</v>
      </c>
      <c r="AB53" s="36">
        <f t="shared" si="28"/>
        <v>0</v>
      </c>
      <c r="AC53" s="36">
        <f t="shared" si="28"/>
        <v>80.446514771810996</v>
      </c>
      <c r="AD53" s="36">
        <f t="shared" si="28"/>
        <v>0</v>
      </c>
      <c r="AE53" s="36">
        <f t="shared" si="28"/>
        <v>0</v>
      </c>
      <c r="AF53" s="36">
        <f t="shared" si="28"/>
        <v>34.552127267844796</v>
      </c>
      <c r="AG53" s="36">
        <f t="shared" si="28"/>
        <v>45.8943875039662</v>
      </c>
      <c r="AH53" s="50" t="s">
        <v>122</v>
      </c>
    </row>
    <row r="54" spans="1:34" s="17" customFormat="1" ht="72.75" customHeight="1" x14ac:dyDescent="0.25">
      <c r="A54" s="38" t="s">
        <v>124</v>
      </c>
      <c r="B54" s="44" t="s">
        <v>129</v>
      </c>
      <c r="C54" s="50" t="s">
        <v>134</v>
      </c>
      <c r="D54" s="35">
        <v>2016</v>
      </c>
      <c r="E54" s="35">
        <v>2018</v>
      </c>
      <c r="F54" s="35" t="s">
        <v>122</v>
      </c>
      <c r="G54" s="36">
        <v>6.5178481829824975</v>
      </c>
      <c r="H54" s="36">
        <v>36.871168153227011</v>
      </c>
      <c r="I54" s="39">
        <v>42795</v>
      </c>
      <c r="J54" s="36" t="s">
        <v>122</v>
      </c>
      <c r="K54" s="36" t="s">
        <v>122</v>
      </c>
      <c r="L54" s="48" t="s">
        <v>122</v>
      </c>
      <c r="M54" s="36">
        <v>0</v>
      </c>
      <c r="N54" s="36">
        <v>0.71892</v>
      </c>
      <c r="O54" s="36">
        <v>44.395000000000003</v>
      </c>
      <c r="P54" s="36">
        <v>46.348999999999997</v>
      </c>
      <c r="Q54" s="36" t="s">
        <v>122</v>
      </c>
      <c r="R54" s="36" t="s">
        <v>122</v>
      </c>
      <c r="S54" s="36">
        <v>38.576358125408994</v>
      </c>
      <c r="T54" s="36" t="s">
        <v>122</v>
      </c>
      <c r="U54" s="36">
        <v>37.857438125408997</v>
      </c>
      <c r="V54" s="35"/>
      <c r="W54" s="36" t="s">
        <v>122</v>
      </c>
      <c r="X54" s="36">
        <f t="shared" si="5"/>
        <v>37.857438125408997</v>
      </c>
      <c r="Y54" s="36">
        <v>0</v>
      </c>
      <c r="Z54" s="36">
        <v>0</v>
      </c>
      <c r="AA54" s="36">
        <v>37.857438125408997</v>
      </c>
      <c r="AB54" s="37">
        <v>0</v>
      </c>
      <c r="AC54" s="36">
        <f>AF54</f>
        <v>0</v>
      </c>
      <c r="AD54" s="36">
        <v>0</v>
      </c>
      <c r="AE54" s="36">
        <v>0</v>
      </c>
      <c r="AF54" s="36">
        <v>0</v>
      </c>
      <c r="AG54" s="36">
        <v>0</v>
      </c>
      <c r="AH54" s="50" t="s">
        <v>227</v>
      </c>
    </row>
    <row r="55" spans="1:34" s="17" customFormat="1" ht="81.75" customHeight="1" x14ac:dyDescent="0.25">
      <c r="A55" s="38" t="s">
        <v>125</v>
      </c>
      <c r="B55" s="44" t="s">
        <v>130</v>
      </c>
      <c r="C55" s="50" t="s">
        <v>135</v>
      </c>
      <c r="D55" s="35">
        <v>2017</v>
      </c>
      <c r="E55" s="35">
        <v>2018</v>
      </c>
      <c r="F55" s="35">
        <v>2018</v>
      </c>
      <c r="G55" s="36">
        <v>1.3024624499643984</v>
      </c>
      <c r="H55" s="36">
        <v>7.599253073043104</v>
      </c>
      <c r="I55" s="39">
        <v>42795</v>
      </c>
      <c r="J55" s="36">
        <v>1.5368001737040002</v>
      </c>
      <c r="K55" s="36">
        <v>9.2630826922710003</v>
      </c>
      <c r="L55" s="48" t="s">
        <v>249</v>
      </c>
      <c r="M55" s="36">
        <v>0</v>
      </c>
      <c r="N55" s="36">
        <v>0</v>
      </c>
      <c r="O55" s="36">
        <v>16.654</v>
      </c>
      <c r="P55" s="36">
        <v>17.387</v>
      </c>
      <c r="Q55" s="36">
        <v>17.623562478153289</v>
      </c>
      <c r="R55" s="36">
        <v>17.623562478153289</v>
      </c>
      <c r="S55" s="36">
        <v>7.9119695704569999</v>
      </c>
      <c r="T55" s="36">
        <v>9.2630826922710003</v>
      </c>
      <c r="U55" s="36">
        <v>7.9119695704569999</v>
      </c>
      <c r="V55" s="35"/>
      <c r="W55" s="36">
        <f>T55</f>
        <v>9.2630826922710003</v>
      </c>
      <c r="X55" s="36">
        <f t="shared" si="5"/>
        <v>7.4199095682570002</v>
      </c>
      <c r="Y55" s="36">
        <v>0</v>
      </c>
      <c r="Z55" s="36">
        <v>0</v>
      </c>
      <c r="AA55" s="36">
        <v>7.4199095682570002</v>
      </c>
      <c r="AB55" s="37">
        <v>0</v>
      </c>
      <c r="AC55" s="36">
        <f t="shared" ref="AC55:AC58" si="29">AF55</f>
        <v>9.0541076922709998</v>
      </c>
      <c r="AD55" s="36">
        <v>0</v>
      </c>
      <c r="AE55" s="36">
        <v>0</v>
      </c>
      <c r="AF55" s="36">
        <v>9.0541076922709998</v>
      </c>
      <c r="AG55" s="36">
        <v>0</v>
      </c>
      <c r="AH55" s="50" t="s">
        <v>225</v>
      </c>
    </row>
    <row r="56" spans="1:34" s="17" customFormat="1" ht="90" customHeight="1" x14ac:dyDescent="0.25">
      <c r="A56" s="38" t="s">
        <v>126</v>
      </c>
      <c r="B56" s="44" t="s">
        <v>131</v>
      </c>
      <c r="C56" s="50" t="s">
        <v>200</v>
      </c>
      <c r="D56" s="35">
        <v>2017</v>
      </c>
      <c r="E56" s="35">
        <v>2018</v>
      </c>
      <c r="F56" s="35" t="s">
        <v>122</v>
      </c>
      <c r="G56" s="36">
        <v>2.2546122408594105</v>
      </c>
      <c r="H56" s="36">
        <v>12.681115488560346</v>
      </c>
      <c r="I56" s="39">
        <v>42795</v>
      </c>
      <c r="J56" s="36">
        <v>0</v>
      </c>
      <c r="K56" s="36">
        <v>0</v>
      </c>
      <c r="L56" s="48" t="s">
        <v>122</v>
      </c>
      <c r="M56" s="36">
        <v>0</v>
      </c>
      <c r="N56" s="36">
        <v>0</v>
      </c>
      <c r="O56" s="36">
        <v>24.981000000000002</v>
      </c>
      <c r="P56" s="36">
        <v>26.08</v>
      </c>
      <c r="Q56" s="36">
        <v>0</v>
      </c>
      <c r="R56" s="36">
        <v>0</v>
      </c>
      <c r="S56" s="36">
        <v>13.222470172256999</v>
      </c>
      <c r="T56" s="36">
        <v>0</v>
      </c>
      <c r="U56" s="36">
        <v>13.222470172256999</v>
      </c>
      <c r="V56" s="35"/>
      <c r="W56" s="36">
        <v>0</v>
      </c>
      <c r="X56" s="36">
        <f t="shared" si="5"/>
        <v>12.844870170057002</v>
      </c>
      <c r="Y56" s="36">
        <v>0</v>
      </c>
      <c r="Z56" s="36">
        <v>0</v>
      </c>
      <c r="AA56" s="36">
        <v>12.844870170057002</v>
      </c>
      <c r="AB56" s="37">
        <v>0</v>
      </c>
      <c r="AC56" s="36">
        <f t="shared" si="29"/>
        <v>0</v>
      </c>
      <c r="AD56" s="36">
        <v>0</v>
      </c>
      <c r="AE56" s="36">
        <v>0</v>
      </c>
      <c r="AF56" s="36">
        <v>0</v>
      </c>
      <c r="AG56" s="36">
        <v>0</v>
      </c>
      <c r="AH56" s="50" t="s">
        <v>226</v>
      </c>
    </row>
    <row r="57" spans="1:34" s="17" customFormat="1" ht="57" customHeight="1" x14ac:dyDescent="0.25">
      <c r="A57" s="38" t="s">
        <v>127</v>
      </c>
      <c r="B57" s="44" t="s">
        <v>141</v>
      </c>
      <c r="C57" s="50" t="s">
        <v>136</v>
      </c>
      <c r="D57" s="35">
        <v>2018</v>
      </c>
      <c r="E57" s="35">
        <v>2019</v>
      </c>
      <c r="F57" s="35">
        <v>2020</v>
      </c>
      <c r="G57" s="36">
        <v>1.5628814131840936</v>
      </c>
      <c r="H57" s="36">
        <v>8.3616447429084637</v>
      </c>
      <c r="I57" s="39">
        <v>42795</v>
      </c>
      <c r="J57" s="36">
        <v>1.5628814131840936</v>
      </c>
      <c r="K57" s="36">
        <v>8.3616447429084637</v>
      </c>
      <c r="L57" s="48" t="s">
        <v>243</v>
      </c>
      <c r="M57" s="36">
        <v>0</v>
      </c>
      <c r="N57" s="36">
        <v>0</v>
      </c>
      <c r="O57" s="36" t="s">
        <v>122</v>
      </c>
      <c r="P57" s="36" t="s">
        <v>122</v>
      </c>
      <c r="Q57" s="51" t="s">
        <v>122</v>
      </c>
      <c r="R57" s="51" t="s">
        <v>122</v>
      </c>
      <c r="S57" s="36">
        <v>8.7295571115964297</v>
      </c>
      <c r="T57" s="36">
        <f>S57</f>
        <v>8.7295571115964297</v>
      </c>
      <c r="U57" s="36">
        <v>8.7295571115964297</v>
      </c>
      <c r="V57" s="35"/>
      <c r="W57" s="36">
        <f t="shared" ref="W57" si="30">T57-N57</f>
        <v>8.7295571115964297</v>
      </c>
      <c r="X57" s="36">
        <f t="shared" si="5"/>
        <v>1.0664368</v>
      </c>
      <c r="Y57" s="36">
        <v>0</v>
      </c>
      <c r="Z57" s="36">
        <v>0</v>
      </c>
      <c r="AA57" s="36">
        <v>1.0664368</v>
      </c>
      <c r="AB57" s="37">
        <v>0</v>
      </c>
      <c r="AC57" s="36">
        <f t="shared" si="29"/>
        <v>1.0664368</v>
      </c>
      <c r="AD57" s="36">
        <v>0</v>
      </c>
      <c r="AE57" s="36">
        <v>0</v>
      </c>
      <c r="AF57" s="36">
        <f>X57</f>
        <v>1.0664368</v>
      </c>
      <c r="AG57" s="36">
        <v>0</v>
      </c>
      <c r="AH57" s="50" t="s">
        <v>122</v>
      </c>
    </row>
    <row r="58" spans="1:34" s="17" customFormat="1" ht="151.5" customHeight="1" x14ac:dyDescent="0.25">
      <c r="A58" s="38" t="s">
        <v>161</v>
      </c>
      <c r="B58" s="44" t="s">
        <v>198</v>
      </c>
      <c r="C58" s="50" t="s">
        <v>190</v>
      </c>
      <c r="D58" s="35">
        <v>2017</v>
      </c>
      <c r="E58" s="35" t="s">
        <v>122</v>
      </c>
      <c r="F58" s="35">
        <v>2018</v>
      </c>
      <c r="G58" s="36">
        <v>0</v>
      </c>
      <c r="H58" s="36">
        <v>0</v>
      </c>
      <c r="I58" s="35" t="s">
        <v>122</v>
      </c>
      <c r="J58" s="36">
        <v>2.502689111754</v>
      </c>
      <c r="K58" s="36">
        <v>13.892727578232</v>
      </c>
      <c r="L58" s="48" t="s">
        <v>241</v>
      </c>
      <c r="M58" s="36">
        <v>0</v>
      </c>
      <c r="N58" s="36">
        <v>0</v>
      </c>
      <c r="O58" s="36">
        <v>0</v>
      </c>
      <c r="P58" s="36">
        <v>0</v>
      </c>
      <c r="Q58" s="36">
        <v>26.435343717229937</v>
      </c>
      <c r="R58" s="36">
        <v>26.435343717229937</v>
      </c>
      <c r="S58" s="36">
        <v>0</v>
      </c>
      <c r="T58" s="36">
        <v>13.892727578232</v>
      </c>
      <c r="U58" s="36">
        <v>0</v>
      </c>
      <c r="V58" s="35"/>
      <c r="W58" s="36">
        <v>13.892727578232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f t="shared" si="29"/>
        <v>13.683752578231999</v>
      </c>
      <c r="AD58" s="36">
        <v>0</v>
      </c>
      <c r="AE58" s="36">
        <v>0</v>
      </c>
      <c r="AF58" s="36">
        <v>13.683752578231999</v>
      </c>
      <c r="AG58" s="36">
        <v>0</v>
      </c>
      <c r="AH58" s="50" t="s">
        <v>228</v>
      </c>
    </row>
    <row r="59" spans="1:34" s="17" customFormat="1" ht="98.25" customHeight="1" x14ac:dyDescent="0.25">
      <c r="A59" s="38" t="s">
        <v>189</v>
      </c>
      <c r="B59" s="44" t="s">
        <v>199</v>
      </c>
      <c r="C59" s="50" t="s">
        <v>191</v>
      </c>
      <c r="D59" s="35">
        <v>2018</v>
      </c>
      <c r="E59" s="35" t="s">
        <v>122</v>
      </c>
      <c r="F59" s="35">
        <v>2018</v>
      </c>
      <c r="G59" s="36">
        <v>0</v>
      </c>
      <c r="H59" s="36">
        <v>0</v>
      </c>
      <c r="I59" s="35" t="s">
        <v>122</v>
      </c>
      <c r="J59" s="36">
        <v>10.200373675130999</v>
      </c>
      <c r="K59" s="36">
        <v>56.642217701307999</v>
      </c>
      <c r="L59" s="48" t="s">
        <v>246</v>
      </c>
      <c r="M59" s="36">
        <v>0</v>
      </c>
      <c r="N59" s="36">
        <v>0</v>
      </c>
      <c r="O59" s="36">
        <v>0</v>
      </c>
      <c r="P59" s="36">
        <v>0</v>
      </c>
      <c r="Q59" s="36">
        <v>79.306031151689808</v>
      </c>
      <c r="R59" s="36">
        <v>79.306031151689808</v>
      </c>
      <c r="S59" s="36">
        <v>0</v>
      </c>
      <c r="T59" s="36">
        <v>56.642217701307999</v>
      </c>
      <c r="U59" s="36">
        <v>0</v>
      </c>
      <c r="V59" s="35"/>
      <c r="W59" s="36">
        <f>T59-N59</f>
        <v>56.642217701307999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f>AF59+AG59</f>
        <v>56.642217701307999</v>
      </c>
      <c r="AD59" s="36">
        <v>0</v>
      </c>
      <c r="AE59" s="36">
        <v>0</v>
      </c>
      <c r="AF59" s="36">
        <f>W59-AG59</f>
        <v>10.747830197341798</v>
      </c>
      <c r="AG59" s="36">
        <v>45.8943875039662</v>
      </c>
      <c r="AH59" s="50" t="s">
        <v>228</v>
      </c>
    </row>
    <row r="60" spans="1:34" s="17" customFormat="1" ht="74.25" customHeight="1" x14ac:dyDescent="0.25">
      <c r="A60" s="33" t="s">
        <v>78</v>
      </c>
      <c r="B60" s="34" t="s">
        <v>79</v>
      </c>
      <c r="C60" s="35" t="s">
        <v>137</v>
      </c>
      <c r="D60" s="35" t="s">
        <v>122</v>
      </c>
      <c r="E60" s="35" t="s">
        <v>122</v>
      </c>
      <c r="F60" s="35" t="s">
        <v>122</v>
      </c>
      <c r="G60" s="36">
        <f>SUM(G61:G65)</f>
        <v>13.387928575800492</v>
      </c>
      <c r="H60" s="36">
        <f>SUM(H61:H65)</f>
        <v>65.572159913913779</v>
      </c>
      <c r="I60" s="35" t="s">
        <v>122</v>
      </c>
      <c r="J60" s="36">
        <f t="shared" ref="J60:K60" si="31">SUM(J61:J65)</f>
        <v>4.686174010547477</v>
      </c>
      <c r="K60" s="36">
        <f t="shared" si="31"/>
        <v>43.097458173358994</v>
      </c>
      <c r="L60" s="48" t="s">
        <v>122</v>
      </c>
      <c r="M60" s="36">
        <f t="shared" ref="M60:AG60" si="32">SUM(M61:M65)</f>
        <v>0</v>
      </c>
      <c r="N60" s="36">
        <f t="shared" si="32"/>
        <v>0</v>
      </c>
      <c r="O60" s="36">
        <f t="shared" si="32"/>
        <v>0</v>
      </c>
      <c r="P60" s="36">
        <f t="shared" si="32"/>
        <v>0</v>
      </c>
      <c r="Q60" s="36">
        <f t="shared" si="32"/>
        <v>0</v>
      </c>
      <c r="R60" s="36">
        <f t="shared" si="32"/>
        <v>0</v>
      </c>
      <c r="S60" s="36">
        <f t="shared" si="32"/>
        <v>68.342051782126006</v>
      </c>
      <c r="T60" s="36">
        <f t="shared" si="32"/>
        <v>43.411827170257133</v>
      </c>
      <c r="U60" s="36">
        <f>SUM(U61:U65)</f>
        <v>68.342051782126006</v>
      </c>
      <c r="V60" s="36">
        <f t="shared" si="32"/>
        <v>0</v>
      </c>
      <c r="W60" s="36">
        <f t="shared" si="32"/>
        <v>43.411827170257133</v>
      </c>
      <c r="X60" s="36">
        <f t="shared" si="32"/>
        <v>22.536096546366</v>
      </c>
      <c r="Y60" s="36">
        <f t="shared" si="32"/>
        <v>0</v>
      </c>
      <c r="Z60" s="36">
        <f t="shared" si="32"/>
        <v>0</v>
      </c>
      <c r="AA60" s="36">
        <f t="shared" si="32"/>
        <v>22.536096546366</v>
      </c>
      <c r="AB60" s="36">
        <f t="shared" si="32"/>
        <v>0</v>
      </c>
      <c r="AC60" s="36">
        <f t="shared" si="32"/>
        <v>23.493470359368999</v>
      </c>
      <c r="AD60" s="36">
        <f t="shared" si="32"/>
        <v>0</v>
      </c>
      <c r="AE60" s="36">
        <f t="shared" si="32"/>
        <v>0</v>
      </c>
      <c r="AF60" s="36">
        <f t="shared" si="32"/>
        <v>23.493470359368999</v>
      </c>
      <c r="AG60" s="36">
        <f t="shared" si="32"/>
        <v>0</v>
      </c>
      <c r="AH60" s="50" t="s">
        <v>122</v>
      </c>
    </row>
    <row r="61" spans="1:34" s="17" customFormat="1" ht="91.5" customHeight="1" x14ac:dyDescent="0.25">
      <c r="A61" s="38" t="s">
        <v>132</v>
      </c>
      <c r="B61" s="44" t="s">
        <v>142</v>
      </c>
      <c r="C61" s="50" t="s">
        <v>138</v>
      </c>
      <c r="D61" s="35">
        <v>2017</v>
      </c>
      <c r="E61" s="35">
        <v>2019</v>
      </c>
      <c r="F61" s="35" t="s">
        <v>122</v>
      </c>
      <c r="G61" s="36">
        <v>6.3620108292929771</v>
      </c>
      <c r="H61" s="36">
        <v>23.363459498626437</v>
      </c>
      <c r="I61" s="39">
        <v>42795</v>
      </c>
      <c r="J61" s="36">
        <v>0</v>
      </c>
      <c r="K61" s="36">
        <v>0</v>
      </c>
      <c r="L61" s="48" t="s">
        <v>122</v>
      </c>
      <c r="M61" s="36">
        <v>0</v>
      </c>
      <c r="N61" s="36">
        <v>0</v>
      </c>
      <c r="O61" s="36" t="s">
        <v>122</v>
      </c>
      <c r="P61" s="36" t="s">
        <v>122</v>
      </c>
      <c r="Q61" s="36" t="s">
        <v>122</v>
      </c>
      <c r="R61" s="36" t="s">
        <v>122</v>
      </c>
      <c r="S61" s="36">
        <v>24.276168548566002</v>
      </c>
      <c r="T61" s="36">
        <v>0</v>
      </c>
      <c r="U61" s="36">
        <v>24.276168548566002</v>
      </c>
      <c r="V61" s="35"/>
      <c r="W61" s="36" t="s">
        <v>122</v>
      </c>
      <c r="X61" s="36">
        <f t="shared" si="5"/>
        <v>21.656096548566001</v>
      </c>
      <c r="Y61" s="36">
        <v>0</v>
      </c>
      <c r="Z61" s="36">
        <v>0</v>
      </c>
      <c r="AA61" s="36">
        <v>21.656096548566001</v>
      </c>
      <c r="AB61" s="37">
        <v>0</v>
      </c>
      <c r="AC61" s="36" t="str">
        <f>AF61</f>
        <v>нд</v>
      </c>
      <c r="AD61" s="36">
        <v>0</v>
      </c>
      <c r="AE61" s="36">
        <v>0</v>
      </c>
      <c r="AF61" s="36" t="str">
        <f>W61</f>
        <v>нд</v>
      </c>
      <c r="AG61" s="36">
        <v>0</v>
      </c>
      <c r="AH61" s="50" t="s">
        <v>230</v>
      </c>
    </row>
    <row r="62" spans="1:34" s="17" customFormat="1" ht="78.75" x14ac:dyDescent="0.25">
      <c r="A62" s="38" t="s">
        <v>133</v>
      </c>
      <c r="B62" s="44" t="s">
        <v>143</v>
      </c>
      <c r="C62" s="50" t="s">
        <v>139</v>
      </c>
      <c r="D62" s="35">
        <v>2018</v>
      </c>
      <c r="E62" s="35">
        <v>2019</v>
      </c>
      <c r="F62" s="35" t="s">
        <v>122</v>
      </c>
      <c r="G62" s="36">
        <v>7.0259177465075151</v>
      </c>
      <c r="H62" s="36">
        <v>42.208700415287346</v>
      </c>
      <c r="I62" s="39">
        <v>42795</v>
      </c>
      <c r="J62" s="36">
        <v>0</v>
      </c>
      <c r="K62" s="36">
        <v>0</v>
      </c>
      <c r="L62" s="48" t="s">
        <v>122</v>
      </c>
      <c r="M62" s="36">
        <v>0</v>
      </c>
      <c r="N62" s="36">
        <v>0</v>
      </c>
      <c r="O62" s="36" t="s">
        <v>122</v>
      </c>
      <c r="P62" s="36" t="s">
        <v>122</v>
      </c>
      <c r="Q62" s="35" t="s">
        <v>122</v>
      </c>
      <c r="R62" s="36" t="s">
        <v>122</v>
      </c>
      <c r="S62" s="36">
        <v>44.065883233560001</v>
      </c>
      <c r="T62" s="36">
        <v>0</v>
      </c>
      <c r="U62" s="36">
        <v>44.065883233560001</v>
      </c>
      <c r="V62" s="35"/>
      <c r="W62" s="36">
        <f>T62-N62</f>
        <v>0</v>
      </c>
      <c r="X62" s="36">
        <f t="shared" si="5"/>
        <v>0.87999999779999993</v>
      </c>
      <c r="Y62" s="36">
        <v>0</v>
      </c>
      <c r="Z62" s="36">
        <v>0</v>
      </c>
      <c r="AA62" s="36">
        <v>0.87999999779999993</v>
      </c>
      <c r="AB62" s="37">
        <v>0</v>
      </c>
      <c r="AC62" s="36">
        <f>AF62</f>
        <v>0</v>
      </c>
      <c r="AD62" s="36">
        <v>0</v>
      </c>
      <c r="AE62" s="36">
        <v>0</v>
      </c>
      <c r="AF62" s="36">
        <f>W62</f>
        <v>0</v>
      </c>
      <c r="AG62" s="36">
        <v>0</v>
      </c>
      <c r="AH62" s="50" t="s">
        <v>230</v>
      </c>
    </row>
    <row r="63" spans="1:34" s="17" customFormat="1" ht="98.25" customHeight="1" x14ac:dyDescent="0.25">
      <c r="A63" s="38" t="s">
        <v>162</v>
      </c>
      <c r="B63" s="44" t="s">
        <v>201</v>
      </c>
      <c r="C63" s="50" t="s">
        <v>178</v>
      </c>
      <c r="D63" s="35">
        <v>2018</v>
      </c>
      <c r="E63" s="35" t="s">
        <v>122</v>
      </c>
      <c r="F63" s="35">
        <v>2019</v>
      </c>
      <c r="G63" s="36">
        <v>0</v>
      </c>
      <c r="H63" s="36">
        <v>0</v>
      </c>
      <c r="I63" s="35" t="s">
        <v>122</v>
      </c>
      <c r="J63" s="36">
        <v>1.914454703340531</v>
      </c>
      <c r="K63" s="36">
        <v>20.338577756990002</v>
      </c>
      <c r="L63" s="48" t="s">
        <v>251</v>
      </c>
      <c r="M63" s="36">
        <v>0</v>
      </c>
      <c r="N63" s="36">
        <v>0</v>
      </c>
      <c r="O63" s="36" t="s">
        <v>122</v>
      </c>
      <c r="P63" s="36" t="s">
        <v>122</v>
      </c>
      <c r="Q63" s="35" t="s">
        <v>122</v>
      </c>
      <c r="R63" s="36" t="s">
        <v>122</v>
      </c>
      <c r="S63" s="36">
        <v>0</v>
      </c>
      <c r="T63" s="36">
        <v>20.652946753888138</v>
      </c>
      <c r="U63" s="36">
        <v>0</v>
      </c>
      <c r="V63" s="35"/>
      <c r="W63" s="36">
        <f>T63</f>
        <v>20.652946753888138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f t="shared" ref="AC63:AC64" si="33">AF63</f>
        <v>1.79080694</v>
      </c>
      <c r="AD63" s="36">
        <v>0</v>
      </c>
      <c r="AE63" s="36">
        <v>0</v>
      </c>
      <c r="AF63" s="36">
        <v>1.79080694</v>
      </c>
      <c r="AG63" s="36">
        <v>0</v>
      </c>
      <c r="AH63" s="50" t="s">
        <v>231</v>
      </c>
    </row>
    <row r="64" spans="1:34" s="17" customFormat="1" ht="101.25" customHeight="1" x14ac:dyDescent="0.25">
      <c r="A64" s="38" t="s">
        <v>202</v>
      </c>
      <c r="B64" s="44" t="s">
        <v>224</v>
      </c>
      <c r="C64" s="50" t="s">
        <v>203</v>
      </c>
      <c r="D64" s="35">
        <v>2017</v>
      </c>
      <c r="E64" s="35" t="s">
        <v>122</v>
      </c>
      <c r="F64" s="35">
        <v>2018</v>
      </c>
      <c r="G64" s="36">
        <v>0</v>
      </c>
      <c r="H64" s="36">
        <v>0</v>
      </c>
      <c r="I64" s="35" t="s">
        <v>122</v>
      </c>
      <c r="J64" s="36">
        <v>2.4307335404569459</v>
      </c>
      <c r="K64" s="36">
        <v>21.160020133568999</v>
      </c>
      <c r="L64" s="48" t="s">
        <v>247</v>
      </c>
      <c r="M64" s="36">
        <v>0</v>
      </c>
      <c r="N64" s="36">
        <v>0</v>
      </c>
      <c r="O64" s="36" t="s">
        <v>122</v>
      </c>
      <c r="P64" s="36" t="s">
        <v>122</v>
      </c>
      <c r="Q64" s="35" t="s">
        <v>122</v>
      </c>
      <c r="R64" s="36" t="s">
        <v>122</v>
      </c>
      <c r="S64" s="36">
        <v>0</v>
      </c>
      <c r="T64" s="36">
        <v>21.160020133568999</v>
      </c>
      <c r="U64" s="36">
        <v>0</v>
      </c>
      <c r="V64" s="35"/>
      <c r="W64" s="36">
        <f>T64</f>
        <v>21.160020133568999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f t="shared" si="33"/>
        <v>20.103803136568999</v>
      </c>
      <c r="AD64" s="36">
        <v>0</v>
      </c>
      <c r="AE64" s="36">
        <v>0</v>
      </c>
      <c r="AF64" s="36">
        <v>20.103803136568999</v>
      </c>
      <c r="AG64" s="36">
        <v>0</v>
      </c>
      <c r="AH64" s="50" t="s">
        <v>231</v>
      </c>
    </row>
    <row r="65" spans="1:34" s="17" customFormat="1" ht="47.25" x14ac:dyDescent="0.25">
      <c r="A65" s="38" t="s">
        <v>204</v>
      </c>
      <c r="B65" s="44" t="s">
        <v>223</v>
      </c>
      <c r="C65" s="50" t="s">
        <v>205</v>
      </c>
      <c r="D65" s="35">
        <v>2018</v>
      </c>
      <c r="E65" s="35" t="s">
        <v>122</v>
      </c>
      <c r="F65" s="35">
        <v>2018</v>
      </c>
      <c r="G65" s="36">
        <v>0</v>
      </c>
      <c r="H65" s="36">
        <v>0</v>
      </c>
      <c r="I65" s="35" t="s">
        <v>122</v>
      </c>
      <c r="J65" s="36">
        <v>0.34098576674999992</v>
      </c>
      <c r="K65" s="36">
        <v>1.5988602827999998</v>
      </c>
      <c r="L65" s="48" t="s">
        <v>242</v>
      </c>
      <c r="M65" s="36">
        <v>0</v>
      </c>
      <c r="N65" s="36">
        <v>0</v>
      </c>
      <c r="O65" s="36" t="s">
        <v>122</v>
      </c>
      <c r="P65" s="36" t="s">
        <v>122</v>
      </c>
      <c r="Q65" s="35" t="s">
        <v>122</v>
      </c>
      <c r="R65" s="36" t="s">
        <v>122</v>
      </c>
      <c r="S65" s="36">
        <v>0</v>
      </c>
      <c r="T65" s="36">
        <v>1.5988602827999998</v>
      </c>
      <c r="U65" s="36">
        <v>0</v>
      </c>
      <c r="V65" s="35"/>
      <c r="W65" s="36">
        <f t="shared" ref="W65" si="34">T65-N65</f>
        <v>1.5988602827999998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f t="shared" ref="AC65" si="35">AF65</f>
        <v>1.5988602827999998</v>
      </c>
      <c r="AD65" s="36">
        <v>0</v>
      </c>
      <c r="AE65" s="36">
        <v>0</v>
      </c>
      <c r="AF65" s="36">
        <f t="shared" ref="AF65" si="36">W65</f>
        <v>1.5988602827999998</v>
      </c>
      <c r="AG65" s="36">
        <v>0</v>
      </c>
      <c r="AH65" s="50" t="s">
        <v>232</v>
      </c>
    </row>
    <row r="66" spans="1:34" s="17" customFormat="1" ht="48" customHeight="1" x14ac:dyDescent="0.25">
      <c r="A66" s="33" t="s">
        <v>80</v>
      </c>
      <c r="B66" s="34" t="s">
        <v>81</v>
      </c>
      <c r="C66" s="35" t="s">
        <v>137</v>
      </c>
      <c r="D66" s="35" t="s">
        <v>122</v>
      </c>
      <c r="E66" s="35" t="s">
        <v>122</v>
      </c>
      <c r="F66" s="35" t="s">
        <v>122</v>
      </c>
      <c r="G66" s="36">
        <v>0</v>
      </c>
      <c r="H66" s="36">
        <v>0</v>
      </c>
      <c r="I66" s="35" t="s">
        <v>122</v>
      </c>
      <c r="J66" s="36">
        <f>J67</f>
        <v>6.0026926085963179</v>
      </c>
      <c r="K66" s="36">
        <f>K67</f>
        <v>30.373729124990152</v>
      </c>
      <c r="L66" s="48" t="s">
        <v>122</v>
      </c>
      <c r="M66" s="36">
        <v>0</v>
      </c>
      <c r="N66" s="36">
        <v>0</v>
      </c>
      <c r="O66" s="36">
        <f t="shared" ref="O66:P66" si="37">O67</f>
        <v>0</v>
      </c>
      <c r="P66" s="36">
        <f t="shared" si="37"/>
        <v>0</v>
      </c>
      <c r="Q66" s="36">
        <f t="shared" ref="Q66:R66" si="38">Q67</f>
        <v>47.704163875897507</v>
      </c>
      <c r="R66" s="36">
        <f t="shared" si="38"/>
        <v>47.704163875897507</v>
      </c>
      <c r="S66" s="36">
        <f>S72+S67</f>
        <v>0</v>
      </c>
      <c r="T66" s="36">
        <f>K66</f>
        <v>30.373729124990152</v>
      </c>
      <c r="U66" s="36">
        <v>0</v>
      </c>
      <c r="V66" s="35">
        <v>0</v>
      </c>
      <c r="W66" s="36">
        <f>K66-N66</f>
        <v>30.373729124990152</v>
      </c>
      <c r="X66" s="36">
        <f t="shared" si="5"/>
        <v>0</v>
      </c>
      <c r="Y66" s="36">
        <v>0</v>
      </c>
      <c r="Z66" s="36">
        <v>0</v>
      </c>
      <c r="AA66" s="36">
        <v>0</v>
      </c>
      <c r="AB66" s="37">
        <v>0</v>
      </c>
      <c r="AC66" s="36">
        <f t="shared" ref="AC66:AC97" si="39">AF66</f>
        <v>30.373729124990152</v>
      </c>
      <c r="AD66" s="36">
        <v>0</v>
      </c>
      <c r="AE66" s="36">
        <v>0</v>
      </c>
      <c r="AF66" s="36">
        <f>AF67</f>
        <v>30.373729124990152</v>
      </c>
      <c r="AG66" s="36">
        <v>0</v>
      </c>
      <c r="AH66" s="50" t="s">
        <v>122</v>
      </c>
    </row>
    <row r="67" spans="1:34" s="17" customFormat="1" ht="42" customHeight="1" x14ac:dyDescent="0.25">
      <c r="A67" s="33" t="s">
        <v>82</v>
      </c>
      <c r="B67" s="34" t="s">
        <v>83</v>
      </c>
      <c r="C67" s="35" t="s">
        <v>137</v>
      </c>
      <c r="D67" s="35" t="s">
        <v>122</v>
      </c>
      <c r="E67" s="35" t="s">
        <v>122</v>
      </c>
      <c r="F67" s="35" t="s">
        <v>122</v>
      </c>
      <c r="G67" s="36">
        <f t="shared" ref="G67:H67" si="40">SUM(G68:G71)</f>
        <v>0</v>
      </c>
      <c r="H67" s="36">
        <f t="shared" si="40"/>
        <v>0</v>
      </c>
      <c r="I67" s="35" t="s">
        <v>122</v>
      </c>
      <c r="J67" s="36">
        <f>SUM(J68:J71)</f>
        <v>6.0026926085963179</v>
      </c>
      <c r="K67" s="36">
        <f>SUM(K68:K71)</f>
        <v>30.373729124990152</v>
      </c>
      <c r="L67" s="48" t="s">
        <v>122</v>
      </c>
      <c r="M67" s="36">
        <v>0</v>
      </c>
      <c r="N67" s="36">
        <v>0</v>
      </c>
      <c r="O67" s="36">
        <f t="shared" ref="O67:P67" si="41">SUM(O68:O71)</f>
        <v>0</v>
      </c>
      <c r="P67" s="36">
        <f t="shared" si="41"/>
        <v>0</v>
      </c>
      <c r="Q67" s="36">
        <f t="shared" ref="Q67:T67" si="42">SUM(Q68:Q71)</f>
        <v>47.704163875897507</v>
      </c>
      <c r="R67" s="36">
        <f t="shared" si="42"/>
        <v>47.704163875897507</v>
      </c>
      <c r="S67" s="36">
        <v>0</v>
      </c>
      <c r="T67" s="36">
        <f t="shared" si="42"/>
        <v>30.373729124990152</v>
      </c>
      <c r="U67" s="36">
        <v>0</v>
      </c>
      <c r="V67" s="35">
        <v>0</v>
      </c>
      <c r="W67" s="36">
        <f t="shared" ref="W67" si="43">SUM(W68:W71)</f>
        <v>30.373729124990152</v>
      </c>
      <c r="X67" s="36">
        <f t="shared" si="5"/>
        <v>0</v>
      </c>
      <c r="Y67" s="36">
        <v>0</v>
      </c>
      <c r="Z67" s="36">
        <v>0</v>
      </c>
      <c r="AA67" s="36">
        <v>0</v>
      </c>
      <c r="AB67" s="37">
        <v>0</v>
      </c>
      <c r="AC67" s="36">
        <f t="shared" ref="AC67" si="44">SUM(AC68:AC71)</f>
        <v>30.373729124990152</v>
      </c>
      <c r="AD67" s="36">
        <v>0</v>
      </c>
      <c r="AE67" s="36">
        <v>0</v>
      </c>
      <c r="AF67" s="36">
        <f t="shared" ref="AF67" si="45">SUM(AF68:AF71)</f>
        <v>30.373729124990152</v>
      </c>
      <c r="AG67" s="36">
        <v>0</v>
      </c>
      <c r="AH67" s="50" t="s">
        <v>122</v>
      </c>
    </row>
    <row r="68" spans="1:34" s="17" customFormat="1" ht="110.25" x14ac:dyDescent="0.25">
      <c r="A68" s="38" t="s">
        <v>153</v>
      </c>
      <c r="B68" s="44" t="s">
        <v>192</v>
      </c>
      <c r="C68" s="50" t="s">
        <v>154</v>
      </c>
      <c r="D68" s="35">
        <v>2018</v>
      </c>
      <c r="E68" s="35" t="s">
        <v>122</v>
      </c>
      <c r="F68" s="35">
        <v>2018</v>
      </c>
      <c r="G68" s="36">
        <v>0</v>
      </c>
      <c r="H68" s="36">
        <v>0</v>
      </c>
      <c r="I68" s="35" t="s">
        <v>122</v>
      </c>
      <c r="J68" s="36">
        <v>1.4781268893299999</v>
      </c>
      <c r="K68" s="36">
        <v>8.5605598848099991</v>
      </c>
      <c r="L68" s="48" t="s">
        <v>244</v>
      </c>
      <c r="M68" s="36">
        <v>0</v>
      </c>
      <c r="N68" s="36">
        <v>0</v>
      </c>
      <c r="O68" s="36">
        <v>0</v>
      </c>
      <c r="P68" s="36">
        <v>0</v>
      </c>
      <c r="Q68" s="36">
        <v>13.615733690498786</v>
      </c>
      <c r="R68" s="36">
        <f>Q68</f>
        <v>13.615733690498786</v>
      </c>
      <c r="S68" s="36">
        <v>0</v>
      </c>
      <c r="T68" s="36">
        <v>8.5605598848099991</v>
      </c>
      <c r="U68" s="36">
        <v>0</v>
      </c>
      <c r="V68" s="35"/>
      <c r="W68" s="36">
        <f>T68-N68</f>
        <v>8.5605598848099991</v>
      </c>
      <c r="X68" s="36">
        <f t="shared" si="5"/>
        <v>0</v>
      </c>
      <c r="Y68" s="36">
        <v>0</v>
      </c>
      <c r="Z68" s="36">
        <v>0</v>
      </c>
      <c r="AA68" s="37">
        <v>0</v>
      </c>
      <c r="AB68" s="37">
        <v>0</v>
      </c>
      <c r="AC68" s="36">
        <f>AF68</f>
        <v>8.5605598848099991</v>
      </c>
      <c r="AD68" s="36">
        <v>0</v>
      </c>
      <c r="AE68" s="36">
        <v>0</v>
      </c>
      <c r="AF68" s="36">
        <f>W68</f>
        <v>8.5605598848099991</v>
      </c>
      <c r="AG68" s="36">
        <v>0</v>
      </c>
      <c r="AH68" s="50" t="s">
        <v>228</v>
      </c>
    </row>
    <row r="69" spans="1:34" s="17" customFormat="1" ht="115.5" customHeight="1" x14ac:dyDescent="0.25">
      <c r="A69" s="38" t="s">
        <v>155</v>
      </c>
      <c r="B69" s="44" t="s">
        <v>193</v>
      </c>
      <c r="C69" s="50" t="s">
        <v>156</v>
      </c>
      <c r="D69" s="35">
        <v>2018</v>
      </c>
      <c r="E69" s="35" t="s">
        <v>122</v>
      </c>
      <c r="F69" s="35">
        <v>2018</v>
      </c>
      <c r="G69" s="36">
        <v>0</v>
      </c>
      <c r="H69" s="36">
        <v>0</v>
      </c>
      <c r="I69" s="35" t="s">
        <v>122</v>
      </c>
      <c r="J69" s="36">
        <v>2.5798214605983185</v>
      </c>
      <c r="K69" s="36">
        <v>10.067081718672156</v>
      </c>
      <c r="L69" s="48" t="s">
        <v>241</v>
      </c>
      <c r="M69" s="36">
        <v>0</v>
      </c>
      <c r="N69" s="36">
        <v>0</v>
      </c>
      <c r="O69" s="36">
        <v>0</v>
      </c>
      <c r="P69" s="36">
        <v>0</v>
      </c>
      <c r="Q69" s="36">
        <v>16.075024491666568</v>
      </c>
      <c r="R69" s="36">
        <f t="shared" ref="R69:R71" si="46">Q69</f>
        <v>16.075024491666568</v>
      </c>
      <c r="S69" s="36">
        <v>0</v>
      </c>
      <c r="T69" s="36">
        <v>10.067081718672156</v>
      </c>
      <c r="U69" s="36">
        <v>0</v>
      </c>
      <c r="V69" s="35"/>
      <c r="W69" s="36">
        <f t="shared" ref="W69:W71" si="47">T69-N69</f>
        <v>10.067081718672156</v>
      </c>
      <c r="X69" s="36">
        <f t="shared" si="5"/>
        <v>0</v>
      </c>
      <c r="Y69" s="36">
        <v>0</v>
      </c>
      <c r="Z69" s="36">
        <v>0</v>
      </c>
      <c r="AA69" s="37">
        <v>0</v>
      </c>
      <c r="AB69" s="37">
        <v>0</v>
      </c>
      <c r="AC69" s="36">
        <f t="shared" ref="AC69:AC71" si="48">AF69</f>
        <v>10.067081718672156</v>
      </c>
      <c r="AD69" s="36">
        <v>0</v>
      </c>
      <c r="AE69" s="36">
        <v>0</v>
      </c>
      <c r="AF69" s="36">
        <f t="shared" ref="AF69:AF71" si="49">W69</f>
        <v>10.067081718672156</v>
      </c>
      <c r="AG69" s="36">
        <v>0</v>
      </c>
      <c r="AH69" s="50" t="s">
        <v>228</v>
      </c>
    </row>
    <row r="70" spans="1:34" s="17" customFormat="1" ht="123.75" customHeight="1" x14ac:dyDescent="0.25">
      <c r="A70" s="38" t="s">
        <v>157</v>
      </c>
      <c r="B70" s="44" t="s">
        <v>194</v>
      </c>
      <c r="C70" s="50" t="s">
        <v>158</v>
      </c>
      <c r="D70" s="35">
        <v>2018</v>
      </c>
      <c r="E70" s="35" t="s">
        <v>122</v>
      </c>
      <c r="F70" s="35">
        <v>2018</v>
      </c>
      <c r="G70" s="36">
        <v>0</v>
      </c>
      <c r="H70" s="36">
        <v>0</v>
      </c>
      <c r="I70" s="35" t="s">
        <v>122</v>
      </c>
      <c r="J70" s="36">
        <v>0.82794250334599995</v>
      </c>
      <c r="K70" s="36">
        <v>5.1182669639789999</v>
      </c>
      <c r="L70" s="48" t="s">
        <v>249</v>
      </c>
      <c r="M70" s="36">
        <v>0</v>
      </c>
      <c r="N70" s="36">
        <v>0</v>
      </c>
      <c r="O70" s="36">
        <v>0</v>
      </c>
      <c r="P70" s="36">
        <v>0</v>
      </c>
      <c r="Q70" s="36">
        <v>7.7516002822775691</v>
      </c>
      <c r="R70" s="36">
        <f t="shared" si="46"/>
        <v>7.7516002822775691</v>
      </c>
      <c r="S70" s="36">
        <v>0</v>
      </c>
      <c r="T70" s="36">
        <v>5.1182669639789999</v>
      </c>
      <c r="U70" s="36">
        <v>0</v>
      </c>
      <c r="V70" s="35"/>
      <c r="W70" s="36">
        <f t="shared" si="47"/>
        <v>5.1182669639789999</v>
      </c>
      <c r="X70" s="36">
        <f t="shared" si="5"/>
        <v>0</v>
      </c>
      <c r="Y70" s="36">
        <v>0</v>
      </c>
      <c r="Z70" s="36">
        <v>0</v>
      </c>
      <c r="AA70" s="37">
        <v>0</v>
      </c>
      <c r="AB70" s="37">
        <v>0</v>
      </c>
      <c r="AC70" s="36">
        <f t="shared" si="48"/>
        <v>5.1182669639789999</v>
      </c>
      <c r="AD70" s="36">
        <v>0</v>
      </c>
      <c r="AE70" s="36">
        <v>0</v>
      </c>
      <c r="AF70" s="36">
        <f t="shared" si="49"/>
        <v>5.1182669639789999</v>
      </c>
      <c r="AG70" s="36">
        <v>0</v>
      </c>
      <c r="AH70" s="50" t="s">
        <v>228</v>
      </c>
    </row>
    <row r="71" spans="1:34" s="17" customFormat="1" ht="120" customHeight="1" x14ac:dyDescent="0.25">
      <c r="A71" s="38" t="s">
        <v>159</v>
      </c>
      <c r="B71" s="44" t="s">
        <v>195</v>
      </c>
      <c r="C71" s="50" t="s">
        <v>160</v>
      </c>
      <c r="D71" s="35">
        <v>2018</v>
      </c>
      <c r="E71" s="35" t="s">
        <v>122</v>
      </c>
      <c r="F71" s="35">
        <v>2018</v>
      </c>
      <c r="G71" s="36">
        <v>0</v>
      </c>
      <c r="H71" s="36">
        <v>0</v>
      </c>
      <c r="I71" s="35" t="s">
        <v>122</v>
      </c>
      <c r="J71" s="36">
        <v>1.1168017553219998</v>
      </c>
      <c r="K71" s="36">
        <v>6.6278205575289997</v>
      </c>
      <c r="L71" s="48" t="s">
        <v>249</v>
      </c>
      <c r="M71" s="36">
        <v>0</v>
      </c>
      <c r="N71" s="36">
        <v>0</v>
      </c>
      <c r="O71" s="36">
        <v>0</v>
      </c>
      <c r="P71" s="36">
        <v>0</v>
      </c>
      <c r="Q71" s="36">
        <v>10.26180541145458</v>
      </c>
      <c r="R71" s="36">
        <f t="shared" si="46"/>
        <v>10.26180541145458</v>
      </c>
      <c r="S71" s="36">
        <v>0</v>
      </c>
      <c r="T71" s="36">
        <v>6.6278205575289997</v>
      </c>
      <c r="U71" s="36">
        <v>0</v>
      </c>
      <c r="V71" s="35"/>
      <c r="W71" s="36">
        <f t="shared" si="47"/>
        <v>6.6278205575289997</v>
      </c>
      <c r="X71" s="36">
        <f t="shared" si="5"/>
        <v>0</v>
      </c>
      <c r="Y71" s="36">
        <v>0</v>
      </c>
      <c r="Z71" s="36">
        <v>0</v>
      </c>
      <c r="AA71" s="37">
        <v>0</v>
      </c>
      <c r="AB71" s="37">
        <v>0</v>
      </c>
      <c r="AC71" s="36">
        <f t="shared" si="48"/>
        <v>6.6278205575289997</v>
      </c>
      <c r="AD71" s="36">
        <v>0</v>
      </c>
      <c r="AE71" s="36">
        <v>0</v>
      </c>
      <c r="AF71" s="36">
        <f t="shared" si="49"/>
        <v>6.6278205575289997</v>
      </c>
      <c r="AG71" s="36">
        <v>0</v>
      </c>
      <c r="AH71" s="50" t="s">
        <v>228</v>
      </c>
    </row>
    <row r="72" spans="1:34" s="17" customFormat="1" ht="47.25" x14ac:dyDescent="0.25">
      <c r="A72" s="33" t="s">
        <v>84</v>
      </c>
      <c r="B72" s="34" t="s">
        <v>85</v>
      </c>
      <c r="C72" s="35" t="s">
        <v>122</v>
      </c>
      <c r="D72" s="35" t="s">
        <v>122</v>
      </c>
      <c r="E72" s="35" t="s">
        <v>122</v>
      </c>
      <c r="F72" s="35" t="s">
        <v>122</v>
      </c>
      <c r="G72" s="36">
        <v>0</v>
      </c>
      <c r="H72" s="36">
        <v>0</v>
      </c>
      <c r="I72" s="35" t="s">
        <v>122</v>
      </c>
      <c r="J72" s="36">
        <v>0</v>
      </c>
      <c r="K72" s="36">
        <v>0</v>
      </c>
      <c r="L72" s="48" t="s">
        <v>122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f t="shared" ref="T72:T98" si="50">K72</f>
        <v>0</v>
      </c>
      <c r="U72" s="36">
        <v>0</v>
      </c>
      <c r="V72" s="35">
        <v>0</v>
      </c>
      <c r="W72" s="36">
        <f t="shared" ref="W72:W98" si="51">K72-N72</f>
        <v>0</v>
      </c>
      <c r="X72" s="36">
        <f t="shared" si="5"/>
        <v>0</v>
      </c>
      <c r="Y72" s="36">
        <v>0</v>
      </c>
      <c r="Z72" s="36">
        <v>0</v>
      </c>
      <c r="AA72" s="36">
        <v>0</v>
      </c>
      <c r="AB72" s="37">
        <v>0</v>
      </c>
      <c r="AC72" s="36">
        <f t="shared" si="39"/>
        <v>0</v>
      </c>
      <c r="AD72" s="36">
        <v>0</v>
      </c>
      <c r="AE72" s="36">
        <v>0</v>
      </c>
      <c r="AF72" s="36">
        <v>0</v>
      </c>
      <c r="AG72" s="36">
        <v>0</v>
      </c>
      <c r="AH72" s="50" t="s">
        <v>122</v>
      </c>
    </row>
    <row r="73" spans="1:34" s="17" customFormat="1" ht="47.25" x14ac:dyDescent="0.25">
      <c r="A73" s="33" t="s">
        <v>86</v>
      </c>
      <c r="B73" s="34" t="s">
        <v>87</v>
      </c>
      <c r="C73" s="35" t="s">
        <v>122</v>
      </c>
      <c r="D73" s="35" t="s">
        <v>122</v>
      </c>
      <c r="E73" s="35" t="s">
        <v>122</v>
      </c>
      <c r="F73" s="35" t="s">
        <v>122</v>
      </c>
      <c r="G73" s="36">
        <v>0</v>
      </c>
      <c r="H73" s="36">
        <v>0</v>
      </c>
      <c r="I73" s="35" t="s">
        <v>122</v>
      </c>
      <c r="J73" s="36">
        <v>0</v>
      </c>
      <c r="K73" s="36">
        <v>0</v>
      </c>
      <c r="L73" s="48" t="s">
        <v>122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f t="shared" ref="S73" si="52">S74+S75+S76+S77+S78+S79+S80+S81</f>
        <v>0</v>
      </c>
      <c r="T73" s="36">
        <f t="shared" si="50"/>
        <v>0</v>
      </c>
      <c r="U73" s="36">
        <v>0</v>
      </c>
      <c r="V73" s="35">
        <v>0</v>
      </c>
      <c r="W73" s="36">
        <f t="shared" si="51"/>
        <v>0</v>
      </c>
      <c r="X73" s="36">
        <f t="shared" si="5"/>
        <v>0</v>
      </c>
      <c r="Y73" s="36">
        <v>0</v>
      </c>
      <c r="Z73" s="36">
        <v>0</v>
      </c>
      <c r="AA73" s="36">
        <v>0</v>
      </c>
      <c r="AB73" s="37">
        <v>0</v>
      </c>
      <c r="AC73" s="36">
        <f t="shared" si="39"/>
        <v>0</v>
      </c>
      <c r="AD73" s="36">
        <v>0</v>
      </c>
      <c r="AE73" s="36">
        <v>0</v>
      </c>
      <c r="AF73" s="36">
        <v>0</v>
      </c>
      <c r="AG73" s="36">
        <v>0</v>
      </c>
      <c r="AH73" s="50" t="s">
        <v>122</v>
      </c>
    </row>
    <row r="74" spans="1:34" s="17" customFormat="1" ht="46.5" customHeight="1" x14ac:dyDescent="0.25">
      <c r="A74" s="33" t="s">
        <v>88</v>
      </c>
      <c r="B74" s="34" t="s">
        <v>89</v>
      </c>
      <c r="C74" s="35" t="s">
        <v>122</v>
      </c>
      <c r="D74" s="35" t="s">
        <v>122</v>
      </c>
      <c r="E74" s="35" t="s">
        <v>122</v>
      </c>
      <c r="F74" s="35" t="s">
        <v>122</v>
      </c>
      <c r="G74" s="36">
        <v>0</v>
      </c>
      <c r="H74" s="36">
        <v>0</v>
      </c>
      <c r="I74" s="35" t="s">
        <v>122</v>
      </c>
      <c r="J74" s="36">
        <v>0</v>
      </c>
      <c r="K74" s="36">
        <v>0</v>
      </c>
      <c r="L74" s="48" t="s">
        <v>122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f t="shared" si="50"/>
        <v>0</v>
      </c>
      <c r="U74" s="36">
        <v>0</v>
      </c>
      <c r="V74" s="35">
        <v>0</v>
      </c>
      <c r="W74" s="36">
        <f t="shared" si="51"/>
        <v>0</v>
      </c>
      <c r="X74" s="36">
        <f t="shared" si="5"/>
        <v>0</v>
      </c>
      <c r="Y74" s="36">
        <v>0</v>
      </c>
      <c r="Z74" s="36">
        <v>0</v>
      </c>
      <c r="AA74" s="36">
        <v>0</v>
      </c>
      <c r="AB74" s="37">
        <v>0</v>
      </c>
      <c r="AC74" s="36">
        <f t="shared" si="39"/>
        <v>0</v>
      </c>
      <c r="AD74" s="36">
        <v>0</v>
      </c>
      <c r="AE74" s="36">
        <v>0</v>
      </c>
      <c r="AF74" s="36">
        <v>0</v>
      </c>
      <c r="AG74" s="36">
        <v>0</v>
      </c>
      <c r="AH74" s="50" t="s">
        <v>122</v>
      </c>
    </row>
    <row r="75" spans="1:34" s="17" customFormat="1" ht="49.5" customHeight="1" x14ac:dyDescent="0.25">
      <c r="A75" s="33" t="s">
        <v>90</v>
      </c>
      <c r="B75" s="34" t="s">
        <v>91</v>
      </c>
      <c r="C75" s="35" t="s">
        <v>122</v>
      </c>
      <c r="D75" s="35" t="s">
        <v>122</v>
      </c>
      <c r="E75" s="35" t="s">
        <v>122</v>
      </c>
      <c r="F75" s="35" t="s">
        <v>122</v>
      </c>
      <c r="G75" s="36">
        <v>0</v>
      </c>
      <c r="H75" s="36">
        <v>0</v>
      </c>
      <c r="I75" s="35" t="s">
        <v>122</v>
      </c>
      <c r="J75" s="36">
        <v>0</v>
      </c>
      <c r="K75" s="36">
        <v>0</v>
      </c>
      <c r="L75" s="48" t="s">
        <v>122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>
        <v>0</v>
      </c>
      <c r="T75" s="36">
        <f t="shared" si="50"/>
        <v>0</v>
      </c>
      <c r="U75" s="36">
        <v>0</v>
      </c>
      <c r="V75" s="35">
        <v>0</v>
      </c>
      <c r="W75" s="36">
        <f t="shared" si="51"/>
        <v>0</v>
      </c>
      <c r="X75" s="36">
        <f t="shared" si="5"/>
        <v>0</v>
      </c>
      <c r="Y75" s="36">
        <v>0</v>
      </c>
      <c r="Z75" s="36">
        <v>0</v>
      </c>
      <c r="AA75" s="36">
        <v>0</v>
      </c>
      <c r="AB75" s="37">
        <v>0</v>
      </c>
      <c r="AC75" s="36">
        <f t="shared" si="39"/>
        <v>0</v>
      </c>
      <c r="AD75" s="36">
        <v>0</v>
      </c>
      <c r="AE75" s="36">
        <v>0</v>
      </c>
      <c r="AF75" s="36">
        <v>0</v>
      </c>
      <c r="AG75" s="36">
        <v>0</v>
      </c>
      <c r="AH75" s="50" t="s">
        <v>122</v>
      </c>
    </row>
    <row r="76" spans="1:34" s="17" customFormat="1" ht="34.5" customHeight="1" x14ac:dyDescent="0.25">
      <c r="A76" s="33" t="s">
        <v>92</v>
      </c>
      <c r="B76" s="34" t="s">
        <v>93</v>
      </c>
      <c r="C76" s="35" t="s">
        <v>122</v>
      </c>
      <c r="D76" s="35" t="s">
        <v>122</v>
      </c>
      <c r="E76" s="35" t="s">
        <v>122</v>
      </c>
      <c r="F76" s="35" t="s">
        <v>122</v>
      </c>
      <c r="G76" s="36">
        <v>0</v>
      </c>
      <c r="H76" s="36">
        <v>0</v>
      </c>
      <c r="I76" s="35" t="s">
        <v>122</v>
      </c>
      <c r="J76" s="36">
        <v>0</v>
      </c>
      <c r="K76" s="36">
        <v>0</v>
      </c>
      <c r="L76" s="48" t="s">
        <v>122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f t="shared" si="50"/>
        <v>0</v>
      </c>
      <c r="U76" s="36">
        <v>0</v>
      </c>
      <c r="V76" s="35">
        <v>0</v>
      </c>
      <c r="W76" s="36">
        <f t="shared" si="51"/>
        <v>0</v>
      </c>
      <c r="X76" s="36">
        <f t="shared" si="5"/>
        <v>0</v>
      </c>
      <c r="Y76" s="36">
        <v>0</v>
      </c>
      <c r="Z76" s="36">
        <v>0</v>
      </c>
      <c r="AA76" s="36">
        <v>0</v>
      </c>
      <c r="AB76" s="37">
        <v>0</v>
      </c>
      <c r="AC76" s="36">
        <f t="shared" si="39"/>
        <v>0</v>
      </c>
      <c r="AD76" s="36">
        <v>0</v>
      </c>
      <c r="AE76" s="36">
        <v>0</v>
      </c>
      <c r="AF76" s="36">
        <v>0</v>
      </c>
      <c r="AG76" s="36">
        <v>0</v>
      </c>
      <c r="AH76" s="50" t="s">
        <v>122</v>
      </c>
    </row>
    <row r="77" spans="1:34" s="17" customFormat="1" ht="51.75" customHeight="1" x14ac:dyDescent="0.25">
      <c r="A77" s="33" t="s">
        <v>94</v>
      </c>
      <c r="B77" s="34" t="s">
        <v>95</v>
      </c>
      <c r="C77" s="35" t="s">
        <v>122</v>
      </c>
      <c r="D77" s="35" t="s">
        <v>122</v>
      </c>
      <c r="E77" s="35" t="s">
        <v>122</v>
      </c>
      <c r="F77" s="35" t="s">
        <v>122</v>
      </c>
      <c r="G77" s="36">
        <v>0</v>
      </c>
      <c r="H77" s="36">
        <v>0</v>
      </c>
      <c r="I77" s="35" t="s">
        <v>122</v>
      </c>
      <c r="J77" s="36">
        <v>0</v>
      </c>
      <c r="K77" s="36">
        <v>0</v>
      </c>
      <c r="L77" s="48" t="s">
        <v>122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f t="shared" si="50"/>
        <v>0</v>
      </c>
      <c r="U77" s="36">
        <v>0</v>
      </c>
      <c r="V77" s="35">
        <v>0</v>
      </c>
      <c r="W77" s="36">
        <f t="shared" si="51"/>
        <v>0</v>
      </c>
      <c r="X77" s="36">
        <f t="shared" si="5"/>
        <v>0</v>
      </c>
      <c r="Y77" s="36">
        <v>0</v>
      </c>
      <c r="Z77" s="36">
        <v>0</v>
      </c>
      <c r="AA77" s="36">
        <v>0</v>
      </c>
      <c r="AB77" s="37">
        <v>0</v>
      </c>
      <c r="AC77" s="36">
        <f t="shared" si="39"/>
        <v>0</v>
      </c>
      <c r="AD77" s="36">
        <v>0</v>
      </c>
      <c r="AE77" s="36">
        <v>0</v>
      </c>
      <c r="AF77" s="36">
        <v>0</v>
      </c>
      <c r="AG77" s="36">
        <v>0</v>
      </c>
      <c r="AH77" s="50" t="s">
        <v>122</v>
      </c>
    </row>
    <row r="78" spans="1:34" s="17" customFormat="1" ht="69.75" customHeight="1" x14ac:dyDescent="0.25">
      <c r="A78" s="33" t="s">
        <v>96</v>
      </c>
      <c r="B78" s="34" t="s">
        <v>97</v>
      </c>
      <c r="C78" s="35" t="s">
        <v>122</v>
      </c>
      <c r="D78" s="35" t="s">
        <v>122</v>
      </c>
      <c r="E78" s="35" t="s">
        <v>122</v>
      </c>
      <c r="F78" s="35" t="s">
        <v>122</v>
      </c>
      <c r="G78" s="36">
        <v>0</v>
      </c>
      <c r="H78" s="36">
        <v>0</v>
      </c>
      <c r="I78" s="35" t="s">
        <v>122</v>
      </c>
      <c r="J78" s="36">
        <v>0</v>
      </c>
      <c r="K78" s="36">
        <v>0</v>
      </c>
      <c r="L78" s="48" t="s">
        <v>122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f t="shared" si="50"/>
        <v>0</v>
      </c>
      <c r="U78" s="36">
        <v>0</v>
      </c>
      <c r="V78" s="35">
        <v>0</v>
      </c>
      <c r="W78" s="36">
        <f t="shared" si="51"/>
        <v>0</v>
      </c>
      <c r="X78" s="36">
        <f t="shared" si="5"/>
        <v>0</v>
      </c>
      <c r="Y78" s="36">
        <v>0</v>
      </c>
      <c r="Z78" s="36">
        <v>0</v>
      </c>
      <c r="AA78" s="36">
        <v>0</v>
      </c>
      <c r="AB78" s="37">
        <v>0</v>
      </c>
      <c r="AC78" s="36">
        <f t="shared" si="39"/>
        <v>0</v>
      </c>
      <c r="AD78" s="36">
        <v>0</v>
      </c>
      <c r="AE78" s="36">
        <v>0</v>
      </c>
      <c r="AF78" s="36">
        <v>0</v>
      </c>
      <c r="AG78" s="36">
        <v>0</v>
      </c>
      <c r="AH78" s="50" t="s">
        <v>122</v>
      </c>
    </row>
    <row r="79" spans="1:34" s="17" customFormat="1" ht="66" customHeight="1" x14ac:dyDescent="0.25">
      <c r="A79" s="33" t="s">
        <v>98</v>
      </c>
      <c r="B79" s="34" t="s">
        <v>99</v>
      </c>
      <c r="C79" s="35" t="s">
        <v>122</v>
      </c>
      <c r="D79" s="35" t="s">
        <v>122</v>
      </c>
      <c r="E79" s="35" t="s">
        <v>122</v>
      </c>
      <c r="F79" s="35" t="s">
        <v>122</v>
      </c>
      <c r="G79" s="36">
        <v>0</v>
      </c>
      <c r="H79" s="36">
        <v>0</v>
      </c>
      <c r="I79" s="35" t="s">
        <v>122</v>
      </c>
      <c r="J79" s="36">
        <v>0</v>
      </c>
      <c r="K79" s="36">
        <v>0</v>
      </c>
      <c r="L79" s="48" t="s">
        <v>122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f t="shared" si="50"/>
        <v>0</v>
      </c>
      <c r="U79" s="36">
        <v>0</v>
      </c>
      <c r="V79" s="35">
        <v>0</v>
      </c>
      <c r="W79" s="36">
        <f t="shared" si="51"/>
        <v>0</v>
      </c>
      <c r="X79" s="36">
        <f t="shared" si="5"/>
        <v>0</v>
      </c>
      <c r="Y79" s="36">
        <v>0</v>
      </c>
      <c r="Z79" s="36">
        <v>0</v>
      </c>
      <c r="AA79" s="36">
        <v>0</v>
      </c>
      <c r="AB79" s="37">
        <v>0</v>
      </c>
      <c r="AC79" s="36">
        <f t="shared" si="39"/>
        <v>0</v>
      </c>
      <c r="AD79" s="36">
        <v>0</v>
      </c>
      <c r="AE79" s="36">
        <v>0</v>
      </c>
      <c r="AF79" s="36">
        <v>0</v>
      </c>
      <c r="AG79" s="36">
        <v>0</v>
      </c>
      <c r="AH79" s="50" t="s">
        <v>122</v>
      </c>
    </row>
    <row r="80" spans="1:34" s="17" customFormat="1" ht="56.25" customHeight="1" x14ac:dyDescent="0.25">
      <c r="A80" s="33" t="s">
        <v>100</v>
      </c>
      <c r="B80" s="34" t="s">
        <v>101</v>
      </c>
      <c r="C80" s="35" t="s">
        <v>122</v>
      </c>
      <c r="D80" s="35" t="s">
        <v>122</v>
      </c>
      <c r="E80" s="35" t="s">
        <v>122</v>
      </c>
      <c r="F80" s="35" t="s">
        <v>122</v>
      </c>
      <c r="G80" s="36">
        <v>0</v>
      </c>
      <c r="H80" s="36">
        <v>0</v>
      </c>
      <c r="I80" s="35" t="s">
        <v>122</v>
      </c>
      <c r="J80" s="36">
        <v>0</v>
      </c>
      <c r="K80" s="36">
        <v>0</v>
      </c>
      <c r="L80" s="48" t="s">
        <v>122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  <c r="S80" s="36">
        <v>0</v>
      </c>
      <c r="T80" s="36">
        <f t="shared" si="50"/>
        <v>0</v>
      </c>
      <c r="U80" s="36">
        <v>0</v>
      </c>
      <c r="V80" s="35">
        <v>0</v>
      </c>
      <c r="W80" s="36">
        <f t="shared" si="51"/>
        <v>0</v>
      </c>
      <c r="X80" s="36">
        <f t="shared" si="5"/>
        <v>0</v>
      </c>
      <c r="Y80" s="36">
        <v>0</v>
      </c>
      <c r="Z80" s="36">
        <v>0</v>
      </c>
      <c r="AA80" s="36">
        <v>0</v>
      </c>
      <c r="AB80" s="37">
        <v>0</v>
      </c>
      <c r="AC80" s="36">
        <f t="shared" si="39"/>
        <v>0</v>
      </c>
      <c r="AD80" s="36">
        <v>0</v>
      </c>
      <c r="AE80" s="36">
        <v>0</v>
      </c>
      <c r="AF80" s="36">
        <v>0</v>
      </c>
      <c r="AG80" s="36">
        <v>0</v>
      </c>
      <c r="AH80" s="50" t="s">
        <v>122</v>
      </c>
    </row>
    <row r="81" spans="1:34" s="17" customFormat="1" ht="69" customHeight="1" x14ac:dyDescent="0.25">
      <c r="A81" s="33" t="s">
        <v>102</v>
      </c>
      <c r="B81" s="34" t="s">
        <v>103</v>
      </c>
      <c r="C81" s="35" t="s">
        <v>122</v>
      </c>
      <c r="D81" s="35" t="s">
        <v>122</v>
      </c>
      <c r="E81" s="35" t="s">
        <v>122</v>
      </c>
      <c r="F81" s="35" t="s">
        <v>122</v>
      </c>
      <c r="G81" s="36">
        <v>0</v>
      </c>
      <c r="H81" s="36">
        <v>0</v>
      </c>
      <c r="I81" s="35" t="s">
        <v>122</v>
      </c>
      <c r="J81" s="36">
        <v>0</v>
      </c>
      <c r="K81" s="36">
        <v>0</v>
      </c>
      <c r="L81" s="48" t="s">
        <v>122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f t="shared" si="50"/>
        <v>0</v>
      </c>
      <c r="U81" s="36">
        <v>0</v>
      </c>
      <c r="V81" s="35">
        <v>0</v>
      </c>
      <c r="W81" s="36">
        <f t="shared" si="51"/>
        <v>0</v>
      </c>
      <c r="X81" s="36">
        <f t="shared" si="5"/>
        <v>0</v>
      </c>
      <c r="Y81" s="36">
        <v>0</v>
      </c>
      <c r="Z81" s="36">
        <v>0</v>
      </c>
      <c r="AA81" s="36">
        <v>0</v>
      </c>
      <c r="AB81" s="37">
        <v>0</v>
      </c>
      <c r="AC81" s="36">
        <f t="shared" si="39"/>
        <v>0</v>
      </c>
      <c r="AD81" s="36">
        <v>0</v>
      </c>
      <c r="AE81" s="36">
        <v>0</v>
      </c>
      <c r="AF81" s="36">
        <v>0</v>
      </c>
      <c r="AG81" s="36">
        <v>0</v>
      </c>
      <c r="AH81" s="50" t="s">
        <v>122</v>
      </c>
    </row>
    <row r="82" spans="1:34" s="17" customFormat="1" ht="63" x14ac:dyDescent="0.25">
      <c r="A82" s="33" t="s">
        <v>104</v>
      </c>
      <c r="B82" s="34" t="s">
        <v>105</v>
      </c>
      <c r="C82" s="35" t="s">
        <v>137</v>
      </c>
      <c r="D82" s="35" t="s">
        <v>122</v>
      </c>
      <c r="E82" s="35" t="s">
        <v>122</v>
      </c>
      <c r="F82" s="35" t="s">
        <v>122</v>
      </c>
      <c r="G82" s="36">
        <f>G83+G87</f>
        <v>0</v>
      </c>
      <c r="H82" s="36">
        <f>H83+H87</f>
        <v>0</v>
      </c>
      <c r="I82" s="35" t="s">
        <v>122</v>
      </c>
      <c r="J82" s="36">
        <f>J83+J87</f>
        <v>0.47226057464413573</v>
      </c>
      <c r="K82" s="36">
        <f>K83+K87</f>
        <v>3.5227651484299995</v>
      </c>
      <c r="L82" s="48" t="s">
        <v>122</v>
      </c>
      <c r="M82" s="36">
        <f t="shared" ref="M82:AG82" si="53">M83+M87</f>
        <v>0</v>
      </c>
      <c r="N82" s="36">
        <f t="shared" si="53"/>
        <v>0.31586400000000003</v>
      </c>
      <c r="O82" s="36">
        <f t="shared" si="53"/>
        <v>0</v>
      </c>
      <c r="P82" s="36">
        <f t="shared" si="53"/>
        <v>0</v>
      </c>
      <c r="Q82" s="36">
        <f t="shared" si="53"/>
        <v>0</v>
      </c>
      <c r="R82" s="36">
        <f t="shared" si="53"/>
        <v>0</v>
      </c>
      <c r="S82" s="36">
        <f t="shared" si="53"/>
        <v>0</v>
      </c>
      <c r="T82" s="36">
        <f t="shared" si="53"/>
        <v>3.5227651484299995</v>
      </c>
      <c r="U82" s="36">
        <f t="shared" si="53"/>
        <v>0</v>
      </c>
      <c r="V82" s="36">
        <f t="shared" si="53"/>
        <v>0</v>
      </c>
      <c r="W82" s="36">
        <f t="shared" si="53"/>
        <v>3.2069011484299996</v>
      </c>
      <c r="X82" s="36">
        <f t="shared" si="53"/>
        <v>0</v>
      </c>
      <c r="Y82" s="36">
        <f t="shared" si="53"/>
        <v>0</v>
      </c>
      <c r="Z82" s="36">
        <f t="shared" si="53"/>
        <v>0</v>
      </c>
      <c r="AA82" s="36">
        <f t="shared" si="53"/>
        <v>0</v>
      </c>
      <c r="AB82" s="36">
        <f t="shared" si="53"/>
        <v>0</v>
      </c>
      <c r="AC82" s="36">
        <f t="shared" si="53"/>
        <v>3.5243303084299997</v>
      </c>
      <c r="AD82" s="36">
        <f t="shared" si="53"/>
        <v>0</v>
      </c>
      <c r="AE82" s="36">
        <f t="shared" si="53"/>
        <v>0</v>
      </c>
      <c r="AF82" s="36">
        <f t="shared" si="53"/>
        <v>3.5243303084299997</v>
      </c>
      <c r="AG82" s="36">
        <f t="shared" si="53"/>
        <v>0</v>
      </c>
      <c r="AH82" s="50" t="s">
        <v>122</v>
      </c>
    </row>
    <row r="83" spans="1:34" s="17" customFormat="1" ht="39" customHeight="1" x14ac:dyDescent="0.25">
      <c r="A83" s="33" t="s">
        <v>106</v>
      </c>
      <c r="B83" s="34" t="s">
        <v>107</v>
      </c>
      <c r="C83" s="35" t="s">
        <v>137</v>
      </c>
      <c r="D83" s="35" t="s">
        <v>122</v>
      </c>
      <c r="E83" s="35" t="s">
        <v>122</v>
      </c>
      <c r="F83" s="35" t="s">
        <v>122</v>
      </c>
      <c r="G83" s="36">
        <f>SUM(G84:G86)</f>
        <v>0</v>
      </c>
      <c r="H83" s="36">
        <f>SUM(H84:H86)</f>
        <v>0</v>
      </c>
      <c r="I83" s="35" t="s">
        <v>122</v>
      </c>
      <c r="J83" s="36">
        <f>SUM(J84:J86)</f>
        <v>0.27936839120772539</v>
      </c>
      <c r="K83" s="36">
        <f>SUM(K84:K86)</f>
        <v>1.9110514289299996</v>
      </c>
      <c r="L83" s="48" t="s">
        <v>122</v>
      </c>
      <c r="M83" s="36">
        <f t="shared" ref="M83:AG83" si="54">SUM(M84:M86)</f>
        <v>0</v>
      </c>
      <c r="N83" s="36">
        <f t="shared" si="54"/>
        <v>0</v>
      </c>
      <c r="O83" s="36">
        <f t="shared" si="54"/>
        <v>0</v>
      </c>
      <c r="P83" s="36">
        <f t="shared" si="54"/>
        <v>0</v>
      </c>
      <c r="Q83" s="36">
        <f t="shared" si="54"/>
        <v>0</v>
      </c>
      <c r="R83" s="36">
        <f t="shared" si="54"/>
        <v>0</v>
      </c>
      <c r="S83" s="36">
        <f t="shared" si="54"/>
        <v>0</v>
      </c>
      <c r="T83" s="36">
        <f t="shared" si="54"/>
        <v>1.9110514289299996</v>
      </c>
      <c r="U83" s="36">
        <f t="shared" si="54"/>
        <v>0</v>
      </c>
      <c r="V83" s="36">
        <f t="shared" si="54"/>
        <v>0</v>
      </c>
      <c r="W83" s="36">
        <f t="shared" si="54"/>
        <v>1.9110514289299996</v>
      </c>
      <c r="X83" s="36">
        <f t="shared" si="54"/>
        <v>0</v>
      </c>
      <c r="Y83" s="36">
        <f t="shared" si="54"/>
        <v>0</v>
      </c>
      <c r="Z83" s="36">
        <f t="shared" si="54"/>
        <v>0</v>
      </c>
      <c r="AA83" s="36">
        <f t="shared" si="54"/>
        <v>0</v>
      </c>
      <c r="AB83" s="36">
        <f t="shared" si="54"/>
        <v>0</v>
      </c>
      <c r="AC83" s="36">
        <f t="shared" si="54"/>
        <v>2.2284805889299997</v>
      </c>
      <c r="AD83" s="36">
        <f t="shared" si="54"/>
        <v>0</v>
      </c>
      <c r="AE83" s="36">
        <f t="shared" si="54"/>
        <v>0</v>
      </c>
      <c r="AF83" s="36">
        <f t="shared" si="54"/>
        <v>2.2284805889299997</v>
      </c>
      <c r="AG83" s="36">
        <f t="shared" si="54"/>
        <v>0</v>
      </c>
      <c r="AH83" s="50" t="s">
        <v>122</v>
      </c>
    </row>
    <row r="84" spans="1:34" s="17" customFormat="1" ht="162" customHeight="1" x14ac:dyDescent="0.25">
      <c r="A84" s="38" t="s">
        <v>180</v>
      </c>
      <c r="B84" s="44" t="s">
        <v>206</v>
      </c>
      <c r="C84" s="50" t="s">
        <v>181</v>
      </c>
      <c r="D84" s="35">
        <v>2018</v>
      </c>
      <c r="E84" s="35" t="s">
        <v>122</v>
      </c>
      <c r="F84" s="35">
        <v>2020</v>
      </c>
      <c r="G84" s="36">
        <v>0</v>
      </c>
      <c r="H84" s="36">
        <v>0</v>
      </c>
      <c r="I84" s="35" t="s">
        <v>122</v>
      </c>
      <c r="J84" s="52" t="s">
        <v>122</v>
      </c>
      <c r="K84" s="52" t="s">
        <v>122</v>
      </c>
      <c r="L84" s="48" t="s">
        <v>122</v>
      </c>
      <c r="M84" s="36">
        <v>0</v>
      </c>
      <c r="N84" s="36">
        <v>0</v>
      </c>
      <c r="O84" s="36">
        <v>0</v>
      </c>
      <c r="P84" s="36">
        <v>0</v>
      </c>
      <c r="Q84" s="36" t="s">
        <v>122</v>
      </c>
      <c r="R84" s="36" t="s">
        <v>122</v>
      </c>
      <c r="S84" s="36">
        <v>0</v>
      </c>
      <c r="T84" s="36" t="s">
        <v>122</v>
      </c>
      <c r="U84" s="36">
        <v>0</v>
      </c>
      <c r="V84" s="35"/>
      <c r="W84" s="36" t="s">
        <v>122</v>
      </c>
      <c r="X84" s="36">
        <f t="shared" ref="X84" si="55">AA84</f>
        <v>0</v>
      </c>
      <c r="Y84" s="36">
        <v>0</v>
      </c>
      <c r="Z84" s="36">
        <v>0</v>
      </c>
      <c r="AA84" s="37">
        <v>0</v>
      </c>
      <c r="AB84" s="37">
        <v>0</v>
      </c>
      <c r="AC84" s="36">
        <f t="shared" ref="AC84" si="56">AF84</f>
        <v>0.31742915999999999</v>
      </c>
      <c r="AD84" s="36">
        <v>0</v>
      </c>
      <c r="AE84" s="36">
        <v>0</v>
      </c>
      <c r="AF84" s="36">
        <v>0.31742915999999999</v>
      </c>
      <c r="AG84" s="36">
        <v>0</v>
      </c>
      <c r="AH84" s="50" t="s">
        <v>233</v>
      </c>
    </row>
    <row r="85" spans="1:34" s="17" customFormat="1" ht="86.25" customHeight="1" x14ac:dyDescent="0.25">
      <c r="A85" s="38" t="s">
        <v>182</v>
      </c>
      <c r="B85" s="44" t="s">
        <v>207</v>
      </c>
      <c r="C85" s="50" t="s">
        <v>183</v>
      </c>
      <c r="D85" s="35">
        <v>2018</v>
      </c>
      <c r="E85" s="35" t="s">
        <v>122</v>
      </c>
      <c r="F85" s="35">
        <v>2018</v>
      </c>
      <c r="G85" s="36">
        <v>0</v>
      </c>
      <c r="H85" s="36">
        <v>0</v>
      </c>
      <c r="I85" s="35" t="s">
        <v>122</v>
      </c>
      <c r="J85" s="36">
        <v>0.21989805630640383</v>
      </c>
      <c r="K85" s="36">
        <v>1.4022133089299997</v>
      </c>
      <c r="L85" s="48" t="s">
        <v>245</v>
      </c>
      <c r="M85" s="36">
        <v>0</v>
      </c>
      <c r="N85" s="36">
        <v>0</v>
      </c>
      <c r="O85" s="36">
        <v>0</v>
      </c>
      <c r="P85" s="36">
        <v>0</v>
      </c>
      <c r="Q85" s="36" t="s">
        <v>122</v>
      </c>
      <c r="R85" s="36" t="s">
        <v>122</v>
      </c>
      <c r="S85" s="36">
        <v>0</v>
      </c>
      <c r="T85" s="36">
        <v>1.4022133089299997</v>
      </c>
      <c r="U85" s="36">
        <v>0</v>
      </c>
      <c r="V85" s="35"/>
      <c r="W85" s="36">
        <f t="shared" ref="W85:W86" si="57">T85-N85</f>
        <v>1.4022133089299997</v>
      </c>
      <c r="X85" s="36">
        <f t="shared" ref="X85:X86" si="58">AA85</f>
        <v>0</v>
      </c>
      <c r="Y85" s="36">
        <v>0</v>
      </c>
      <c r="Z85" s="36">
        <v>0</v>
      </c>
      <c r="AA85" s="37">
        <v>0</v>
      </c>
      <c r="AB85" s="37">
        <v>0</v>
      </c>
      <c r="AC85" s="36">
        <f t="shared" ref="AC85:AC86" si="59">AF85</f>
        <v>1.4022133089299997</v>
      </c>
      <c r="AD85" s="36">
        <v>0</v>
      </c>
      <c r="AE85" s="36">
        <v>0</v>
      </c>
      <c r="AF85" s="36">
        <f>W85</f>
        <v>1.4022133089299997</v>
      </c>
      <c r="AG85" s="36">
        <v>0</v>
      </c>
      <c r="AH85" s="50" t="s">
        <v>233</v>
      </c>
    </row>
    <row r="86" spans="1:34" s="17" customFormat="1" ht="69" customHeight="1" x14ac:dyDescent="0.25">
      <c r="A86" s="38" t="s">
        <v>184</v>
      </c>
      <c r="B86" s="44" t="s">
        <v>208</v>
      </c>
      <c r="C86" s="50" t="s">
        <v>185</v>
      </c>
      <c r="D86" s="35">
        <v>2018</v>
      </c>
      <c r="E86" s="35" t="s">
        <v>122</v>
      </c>
      <c r="F86" s="35">
        <v>2018</v>
      </c>
      <c r="G86" s="36">
        <v>0</v>
      </c>
      <c r="H86" s="36">
        <v>0</v>
      </c>
      <c r="I86" s="35" t="s">
        <v>122</v>
      </c>
      <c r="J86" s="36">
        <v>5.9470334901321545E-2</v>
      </c>
      <c r="K86" s="36">
        <v>0.50883811999999995</v>
      </c>
      <c r="L86" s="48" t="s">
        <v>244</v>
      </c>
      <c r="M86" s="36">
        <v>0</v>
      </c>
      <c r="N86" s="36">
        <v>0</v>
      </c>
      <c r="O86" s="36">
        <v>0</v>
      </c>
      <c r="P86" s="36">
        <v>0</v>
      </c>
      <c r="Q86" s="36" t="s">
        <v>122</v>
      </c>
      <c r="R86" s="36" t="s">
        <v>122</v>
      </c>
      <c r="S86" s="36">
        <v>0</v>
      </c>
      <c r="T86" s="36">
        <v>0.50883811999999995</v>
      </c>
      <c r="U86" s="36">
        <v>0</v>
      </c>
      <c r="V86" s="35"/>
      <c r="W86" s="36">
        <f t="shared" si="57"/>
        <v>0.50883811999999995</v>
      </c>
      <c r="X86" s="36">
        <f t="shared" si="58"/>
        <v>0</v>
      </c>
      <c r="Y86" s="36">
        <v>0</v>
      </c>
      <c r="Z86" s="36">
        <v>0</v>
      </c>
      <c r="AA86" s="37">
        <v>0</v>
      </c>
      <c r="AB86" s="37">
        <v>0</v>
      </c>
      <c r="AC86" s="36">
        <f t="shared" si="59"/>
        <v>0.50883811999999995</v>
      </c>
      <c r="AD86" s="36">
        <v>0</v>
      </c>
      <c r="AE86" s="36">
        <v>0</v>
      </c>
      <c r="AF86" s="36">
        <v>0.50883811999999995</v>
      </c>
      <c r="AG86" s="36">
        <v>0</v>
      </c>
      <c r="AH86" s="50" t="s">
        <v>233</v>
      </c>
    </row>
    <row r="87" spans="1:34" s="17" customFormat="1" ht="48.75" customHeight="1" x14ac:dyDescent="0.25">
      <c r="A87" s="33" t="s">
        <v>108</v>
      </c>
      <c r="B87" s="34" t="s">
        <v>109</v>
      </c>
      <c r="C87" s="35" t="s">
        <v>122</v>
      </c>
      <c r="D87" s="35" t="s">
        <v>122</v>
      </c>
      <c r="E87" s="35" t="s">
        <v>122</v>
      </c>
      <c r="F87" s="35" t="s">
        <v>122</v>
      </c>
      <c r="G87" s="36">
        <f>G88</f>
        <v>0</v>
      </c>
      <c r="H87" s="36">
        <f>H88</f>
        <v>0</v>
      </c>
      <c r="I87" s="35" t="s">
        <v>122</v>
      </c>
      <c r="J87" s="36">
        <f t="shared" ref="J87:K87" si="60">J88</f>
        <v>0.19289218343641035</v>
      </c>
      <c r="K87" s="36">
        <f t="shared" si="60"/>
        <v>1.6117137195</v>
      </c>
      <c r="L87" s="48" t="s">
        <v>122</v>
      </c>
      <c r="M87" s="36">
        <f t="shared" ref="M87:AG87" si="61">M88</f>
        <v>0</v>
      </c>
      <c r="N87" s="36">
        <f t="shared" si="61"/>
        <v>0.31586400000000003</v>
      </c>
      <c r="O87" s="36">
        <f t="shared" si="61"/>
        <v>0</v>
      </c>
      <c r="P87" s="36">
        <f t="shared" si="61"/>
        <v>0</v>
      </c>
      <c r="Q87" s="36">
        <f>SUM(Q88)</f>
        <v>0</v>
      </c>
      <c r="R87" s="36">
        <f>SUM(R88)</f>
        <v>0</v>
      </c>
      <c r="S87" s="36">
        <f t="shared" si="61"/>
        <v>0</v>
      </c>
      <c r="T87" s="36">
        <f t="shared" si="61"/>
        <v>1.6117137195</v>
      </c>
      <c r="U87" s="36">
        <f t="shared" si="61"/>
        <v>0</v>
      </c>
      <c r="V87" s="36">
        <f t="shared" si="61"/>
        <v>0</v>
      </c>
      <c r="W87" s="36">
        <f t="shared" si="61"/>
        <v>1.2958497195000001</v>
      </c>
      <c r="X87" s="36">
        <f t="shared" si="61"/>
        <v>0</v>
      </c>
      <c r="Y87" s="36">
        <f t="shared" si="61"/>
        <v>0</v>
      </c>
      <c r="Z87" s="36">
        <f t="shared" si="61"/>
        <v>0</v>
      </c>
      <c r="AA87" s="36">
        <f t="shared" si="61"/>
        <v>0</v>
      </c>
      <c r="AB87" s="36">
        <f t="shared" si="61"/>
        <v>0</v>
      </c>
      <c r="AC87" s="36">
        <f t="shared" si="61"/>
        <v>1.2958497195000001</v>
      </c>
      <c r="AD87" s="36">
        <f t="shared" si="61"/>
        <v>0</v>
      </c>
      <c r="AE87" s="36">
        <f t="shared" si="61"/>
        <v>0</v>
      </c>
      <c r="AF87" s="36">
        <f t="shared" si="61"/>
        <v>1.2958497195000001</v>
      </c>
      <c r="AG87" s="36">
        <f t="shared" si="61"/>
        <v>0</v>
      </c>
      <c r="AH87" s="50" t="s">
        <v>122</v>
      </c>
    </row>
    <row r="88" spans="1:34" s="17" customFormat="1" ht="204.75" x14ac:dyDescent="0.25">
      <c r="A88" s="38" t="s">
        <v>221</v>
      </c>
      <c r="B88" s="44" t="s">
        <v>219</v>
      </c>
      <c r="C88" s="50" t="s">
        <v>222</v>
      </c>
      <c r="D88" s="40">
        <v>2016</v>
      </c>
      <c r="E88" s="35" t="s">
        <v>122</v>
      </c>
      <c r="F88" s="40">
        <v>2018</v>
      </c>
      <c r="G88" s="41">
        <v>0</v>
      </c>
      <c r="H88" s="36">
        <v>0</v>
      </c>
      <c r="I88" s="35" t="s">
        <v>122</v>
      </c>
      <c r="J88" s="36">
        <v>0.19289218343641035</v>
      </c>
      <c r="K88" s="37">
        <v>1.6117137195</v>
      </c>
      <c r="L88" s="38" t="s">
        <v>248</v>
      </c>
      <c r="M88" s="37">
        <v>0</v>
      </c>
      <c r="N88" s="37">
        <v>0.31586400000000003</v>
      </c>
      <c r="O88" s="36">
        <v>0</v>
      </c>
      <c r="P88" s="36">
        <v>0</v>
      </c>
      <c r="Q88" s="37" t="s">
        <v>122</v>
      </c>
      <c r="R88" s="37" t="s">
        <v>122</v>
      </c>
      <c r="S88" s="37">
        <v>0</v>
      </c>
      <c r="T88" s="37">
        <v>1.6117137195</v>
      </c>
      <c r="U88" s="37">
        <v>0</v>
      </c>
      <c r="V88" s="40"/>
      <c r="W88" s="37">
        <f>T88-N88</f>
        <v>1.2958497195000001</v>
      </c>
      <c r="X88" s="37">
        <f>AA88</f>
        <v>0</v>
      </c>
      <c r="Y88" s="37">
        <v>0</v>
      </c>
      <c r="Z88" s="37">
        <v>0</v>
      </c>
      <c r="AA88" s="37">
        <v>0</v>
      </c>
      <c r="AB88" s="37">
        <v>0</v>
      </c>
      <c r="AC88" s="37">
        <f>AF88</f>
        <v>1.2958497195000001</v>
      </c>
      <c r="AD88" s="37">
        <v>0</v>
      </c>
      <c r="AE88" s="37">
        <v>0</v>
      </c>
      <c r="AF88" s="37">
        <f>W88</f>
        <v>1.2958497195000001</v>
      </c>
      <c r="AG88" s="37">
        <v>0</v>
      </c>
      <c r="AH88" s="50" t="s">
        <v>234</v>
      </c>
    </row>
    <row r="89" spans="1:34" s="17" customFormat="1" ht="82.5" customHeight="1" x14ac:dyDescent="0.25">
      <c r="A89" s="33" t="s">
        <v>110</v>
      </c>
      <c r="B89" s="34" t="s">
        <v>111</v>
      </c>
      <c r="C89" s="35" t="s">
        <v>122</v>
      </c>
      <c r="D89" s="35" t="s">
        <v>122</v>
      </c>
      <c r="E89" s="35" t="s">
        <v>122</v>
      </c>
      <c r="F89" s="35" t="s">
        <v>122</v>
      </c>
      <c r="G89" s="36">
        <v>0</v>
      </c>
      <c r="H89" s="36">
        <v>0</v>
      </c>
      <c r="I89" s="35" t="s">
        <v>122</v>
      </c>
      <c r="J89" s="36">
        <v>0</v>
      </c>
      <c r="K89" s="36">
        <v>0</v>
      </c>
      <c r="L89" s="48" t="s">
        <v>122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>
        <f t="shared" ref="S89" si="62">S90+S91</f>
        <v>0</v>
      </c>
      <c r="T89" s="36">
        <f t="shared" si="50"/>
        <v>0</v>
      </c>
      <c r="U89" s="36">
        <v>0</v>
      </c>
      <c r="V89" s="35">
        <v>0</v>
      </c>
      <c r="W89" s="36">
        <f t="shared" si="51"/>
        <v>0</v>
      </c>
      <c r="X89" s="36">
        <f t="shared" si="5"/>
        <v>0</v>
      </c>
      <c r="Y89" s="36">
        <v>0</v>
      </c>
      <c r="Z89" s="36">
        <v>0</v>
      </c>
      <c r="AA89" s="36">
        <v>0</v>
      </c>
      <c r="AB89" s="37">
        <v>0</v>
      </c>
      <c r="AC89" s="36">
        <f t="shared" si="39"/>
        <v>0</v>
      </c>
      <c r="AD89" s="36">
        <v>0</v>
      </c>
      <c r="AE89" s="36">
        <v>0</v>
      </c>
      <c r="AF89" s="36">
        <v>0</v>
      </c>
      <c r="AG89" s="36">
        <v>0</v>
      </c>
      <c r="AH89" s="50" t="s">
        <v>122</v>
      </c>
    </row>
    <row r="90" spans="1:34" s="17" customFormat="1" ht="65.25" customHeight="1" x14ac:dyDescent="0.25">
      <c r="A90" s="33" t="s">
        <v>112</v>
      </c>
      <c r="B90" s="34" t="s">
        <v>113</v>
      </c>
      <c r="C90" s="35" t="s">
        <v>122</v>
      </c>
      <c r="D90" s="35" t="s">
        <v>122</v>
      </c>
      <c r="E90" s="35" t="s">
        <v>122</v>
      </c>
      <c r="F90" s="35" t="s">
        <v>122</v>
      </c>
      <c r="G90" s="36">
        <v>0</v>
      </c>
      <c r="H90" s="36">
        <v>0</v>
      </c>
      <c r="I90" s="35" t="s">
        <v>122</v>
      </c>
      <c r="J90" s="36">
        <v>0</v>
      </c>
      <c r="K90" s="36">
        <v>0</v>
      </c>
      <c r="L90" s="48" t="s">
        <v>122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f t="shared" si="50"/>
        <v>0</v>
      </c>
      <c r="U90" s="36">
        <v>0</v>
      </c>
      <c r="V90" s="35">
        <v>0</v>
      </c>
      <c r="W90" s="36">
        <f t="shared" si="51"/>
        <v>0</v>
      </c>
      <c r="X90" s="36">
        <f t="shared" si="5"/>
        <v>0</v>
      </c>
      <c r="Y90" s="36">
        <v>0</v>
      </c>
      <c r="Z90" s="36">
        <v>0</v>
      </c>
      <c r="AA90" s="36">
        <v>0</v>
      </c>
      <c r="AB90" s="37">
        <v>0</v>
      </c>
      <c r="AC90" s="36">
        <f t="shared" si="39"/>
        <v>0</v>
      </c>
      <c r="AD90" s="36">
        <v>0</v>
      </c>
      <c r="AE90" s="36">
        <v>0</v>
      </c>
      <c r="AF90" s="36">
        <v>0</v>
      </c>
      <c r="AG90" s="36">
        <v>0</v>
      </c>
      <c r="AH90" s="50" t="s">
        <v>122</v>
      </c>
    </row>
    <row r="91" spans="1:34" s="17" customFormat="1" ht="68.25" customHeight="1" x14ac:dyDescent="0.25">
      <c r="A91" s="33" t="s">
        <v>114</v>
      </c>
      <c r="B91" s="34" t="s">
        <v>115</v>
      </c>
      <c r="C91" s="35" t="s">
        <v>122</v>
      </c>
      <c r="D91" s="35" t="s">
        <v>122</v>
      </c>
      <c r="E91" s="35" t="s">
        <v>122</v>
      </c>
      <c r="F91" s="35" t="s">
        <v>122</v>
      </c>
      <c r="G91" s="36">
        <v>0</v>
      </c>
      <c r="H91" s="36">
        <v>0</v>
      </c>
      <c r="I91" s="35" t="s">
        <v>122</v>
      </c>
      <c r="J91" s="36">
        <v>0</v>
      </c>
      <c r="K91" s="36">
        <v>0</v>
      </c>
      <c r="L91" s="48" t="s">
        <v>122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f t="shared" si="50"/>
        <v>0</v>
      </c>
      <c r="U91" s="36">
        <v>0</v>
      </c>
      <c r="V91" s="35">
        <v>0</v>
      </c>
      <c r="W91" s="36">
        <f t="shared" si="51"/>
        <v>0</v>
      </c>
      <c r="X91" s="36">
        <f t="shared" si="5"/>
        <v>0</v>
      </c>
      <c r="Y91" s="36">
        <v>0</v>
      </c>
      <c r="Z91" s="36">
        <v>0</v>
      </c>
      <c r="AA91" s="36">
        <v>0</v>
      </c>
      <c r="AB91" s="37">
        <v>0</v>
      </c>
      <c r="AC91" s="36">
        <f t="shared" si="39"/>
        <v>0</v>
      </c>
      <c r="AD91" s="36">
        <v>0</v>
      </c>
      <c r="AE91" s="36">
        <v>0</v>
      </c>
      <c r="AF91" s="36">
        <v>0</v>
      </c>
      <c r="AG91" s="36">
        <v>0</v>
      </c>
      <c r="AH91" s="50" t="s">
        <v>122</v>
      </c>
    </row>
    <row r="92" spans="1:34" s="17" customFormat="1" ht="51" customHeight="1" x14ac:dyDescent="0.25">
      <c r="A92" s="33" t="s">
        <v>116</v>
      </c>
      <c r="B92" s="34" t="s">
        <v>117</v>
      </c>
      <c r="C92" s="35" t="s">
        <v>137</v>
      </c>
      <c r="D92" s="35" t="s">
        <v>122</v>
      </c>
      <c r="E92" s="35" t="s">
        <v>122</v>
      </c>
      <c r="F92" s="35" t="s">
        <v>122</v>
      </c>
      <c r="G92" s="36">
        <f>SUM(G93:G97)</f>
        <v>0</v>
      </c>
      <c r="H92" s="36">
        <f>SUM(H93:H97)</f>
        <v>0</v>
      </c>
      <c r="I92" s="35" t="s">
        <v>122</v>
      </c>
      <c r="J92" s="36">
        <f>SUM(J93:J97)</f>
        <v>1.6438849359760492</v>
      </c>
      <c r="K92" s="36">
        <f>SUM(K93:K97)</f>
        <v>8.7387003822509985</v>
      </c>
      <c r="L92" s="48" t="s">
        <v>122</v>
      </c>
      <c r="M92" s="36">
        <f>SUM(M93:M97)</f>
        <v>0</v>
      </c>
      <c r="N92" s="36">
        <f>SUM(N93:N97)</f>
        <v>0</v>
      </c>
      <c r="O92" s="36">
        <f t="shared" ref="O92:W92" si="63">SUM(O93:O97)</f>
        <v>0</v>
      </c>
      <c r="P92" s="36">
        <f t="shared" si="63"/>
        <v>0</v>
      </c>
      <c r="Q92" s="36">
        <f t="shared" si="63"/>
        <v>14.058613691747624</v>
      </c>
      <c r="R92" s="36">
        <f t="shared" si="63"/>
        <v>15.063430159903813</v>
      </c>
      <c r="S92" s="36">
        <f t="shared" si="63"/>
        <v>0</v>
      </c>
      <c r="T92" s="36">
        <f t="shared" si="63"/>
        <v>9.0988486543257494</v>
      </c>
      <c r="U92" s="36">
        <f t="shared" si="63"/>
        <v>0</v>
      </c>
      <c r="V92" s="36">
        <f t="shared" si="63"/>
        <v>0</v>
      </c>
      <c r="W92" s="36">
        <f t="shared" si="63"/>
        <v>9.0988486543257494</v>
      </c>
      <c r="X92" s="36">
        <f t="shared" si="5"/>
        <v>0</v>
      </c>
      <c r="Y92" s="36">
        <v>0</v>
      </c>
      <c r="Z92" s="36">
        <v>0</v>
      </c>
      <c r="AA92" s="36">
        <v>0</v>
      </c>
      <c r="AB92" s="37">
        <v>0</v>
      </c>
      <c r="AC92" s="36">
        <f t="shared" ref="AC92" si="64">SUM(AC93:AC97)</f>
        <v>4.6328384646769996</v>
      </c>
      <c r="AD92" s="36">
        <v>0</v>
      </c>
      <c r="AE92" s="36">
        <v>0</v>
      </c>
      <c r="AF92" s="36">
        <f t="shared" ref="AF92" si="65">SUM(AF93:AF97)</f>
        <v>4.6328384646769996</v>
      </c>
      <c r="AG92" s="36">
        <v>0</v>
      </c>
      <c r="AH92" s="50" t="s">
        <v>122</v>
      </c>
    </row>
    <row r="93" spans="1:34" s="17" customFormat="1" ht="53.25" customHeight="1" x14ac:dyDescent="0.25">
      <c r="A93" s="28" t="s">
        <v>163</v>
      </c>
      <c r="B93" s="44" t="s">
        <v>209</v>
      </c>
      <c r="C93" s="50" t="s">
        <v>167</v>
      </c>
      <c r="D93" s="35">
        <v>2018</v>
      </c>
      <c r="E93" s="35" t="s">
        <v>122</v>
      </c>
      <c r="F93" s="35">
        <v>2020</v>
      </c>
      <c r="G93" s="36">
        <v>0</v>
      </c>
      <c r="H93" s="36">
        <v>0</v>
      </c>
      <c r="I93" s="35" t="s">
        <v>122</v>
      </c>
      <c r="J93" s="36">
        <v>0.7203724145</v>
      </c>
      <c r="K93" s="36">
        <v>3.7529716410999998</v>
      </c>
      <c r="L93" s="48" t="s">
        <v>245</v>
      </c>
      <c r="M93" s="36">
        <v>0</v>
      </c>
      <c r="N93" s="36">
        <v>0</v>
      </c>
      <c r="O93" s="36">
        <v>0</v>
      </c>
      <c r="P93" s="36">
        <v>0</v>
      </c>
      <c r="Q93" s="36">
        <v>9.4538839239811772</v>
      </c>
      <c r="R93" s="36">
        <v>10.458700392137366</v>
      </c>
      <c r="S93" s="36">
        <v>0</v>
      </c>
      <c r="T93" s="36">
        <v>4.1131201896487504</v>
      </c>
      <c r="U93" s="36">
        <v>0</v>
      </c>
      <c r="V93" s="35"/>
      <c r="W93" s="36">
        <f>T93-N93</f>
        <v>4.1131201896487504</v>
      </c>
      <c r="X93" s="36">
        <v>0</v>
      </c>
      <c r="Y93" s="36">
        <v>0</v>
      </c>
      <c r="Z93" s="36">
        <v>0</v>
      </c>
      <c r="AA93" s="36">
        <v>0</v>
      </c>
      <c r="AB93" s="36">
        <v>0</v>
      </c>
      <c r="AC93" s="36">
        <f t="shared" si="39"/>
        <v>0.36449000000000004</v>
      </c>
      <c r="AD93" s="36">
        <v>0</v>
      </c>
      <c r="AE93" s="36">
        <v>0</v>
      </c>
      <c r="AF93" s="36">
        <v>0.36449000000000004</v>
      </c>
      <c r="AG93" s="36">
        <v>0</v>
      </c>
      <c r="AH93" s="50" t="s">
        <v>228</v>
      </c>
    </row>
    <row r="94" spans="1:34" s="17" customFormat="1" ht="53.25" customHeight="1" x14ac:dyDescent="0.25">
      <c r="A94" s="6" t="s">
        <v>164</v>
      </c>
      <c r="B94" s="44" t="s">
        <v>210</v>
      </c>
      <c r="C94" s="50" t="s">
        <v>168</v>
      </c>
      <c r="D94" s="35">
        <v>2017</v>
      </c>
      <c r="E94" s="35" t="s">
        <v>122</v>
      </c>
      <c r="F94" s="35">
        <v>2018</v>
      </c>
      <c r="G94" s="36">
        <v>0</v>
      </c>
      <c r="H94" s="36">
        <v>0</v>
      </c>
      <c r="I94" s="35" t="s">
        <v>122</v>
      </c>
      <c r="J94" s="36">
        <v>0.16822102895764912</v>
      </c>
      <c r="K94" s="36">
        <v>0.90520614600000004</v>
      </c>
      <c r="L94" s="48" t="s">
        <v>250</v>
      </c>
      <c r="M94" s="36">
        <v>0</v>
      </c>
      <c r="N94" s="36">
        <v>0</v>
      </c>
      <c r="O94" s="36">
        <v>0</v>
      </c>
      <c r="P94" s="36">
        <v>0</v>
      </c>
      <c r="Q94" s="36">
        <v>0.98930224001571843</v>
      </c>
      <c r="R94" s="36">
        <f>Q94</f>
        <v>0.98930224001571843</v>
      </c>
      <c r="S94" s="36">
        <v>0</v>
      </c>
      <c r="T94" s="36">
        <v>0.90520614600000004</v>
      </c>
      <c r="U94" s="36">
        <v>0</v>
      </c>
      <c r="V94" s="35"/>
      <c r="W94" s="36">
        <f>T94</f>
        <v>0.90520614600000004</v>
      </c>
      <c r="X94" s="36">
        <v>0</v>
      </c>
      <c r="Y94" s="36">
        <v>0</v>
      </c>
      <c r="Z94" s="36">
        <v>0</v>
      </c>
      <c r="AA94" s="36">
        <v>0</v>
      </c>
      <c r="AB94" s="36">
        <v>0</v>
      </c>
      <c r="AC94" s="36">
        <f t="shared" si="39"/>
        <v>0.54782614600000001</v>
      </c>
      <c r="AD94" s="36">
        <v>0</v>
      </c>
      <c r="AE94" s="36">
        <v>0</v>
      </c>
      <c r="AF94" s="36">
        <v>0.54782614600000001</v>
      </c>
      <c r="AG94" s="36">
        <v>0</v>
      </c>
      <c r="AH94" s="50" t="s">
        <v>228</v>
      </c>
    </row>
    <row r="95" spans="1:34" s="17" customFormat="1" ht="51" customHeight="1" x14ac:dyDescent="0.25">
      <c r="A95" s="6" t="s">
        <v>165</v>
      </c>
      <c r="B95" s="44" t="s">
        <v>211</v>
      </c>
      <c r="C95" s="50" t="s">
        <v>169</v>
      </c>
      <c r="D95" s="35">
        <v>2018</v>
      </c>
      <c r="E95" s="35" t="s">
        <v>122</v>
      </c>
      <c r="F95" s="35">
        <v>2018</v>
      </c>
      <c r="G95" s="36">
        <v>0</v>
      </c>
      <c r="H95" s="36">
        <v>0</v>
      </c>
      <c r="I95" s="35" t="s">
        <v>122</v>
      </c>
      <c r="J95" s="36">
        <v>0.243705120222</v>
      </c>
      <c r="K95" s="36">
        <v>0.74866280100299987</v>
      </c>
      <c r="L95" s="48" t="s">
        <v>246</v>
      </c>
      <c r="M95" s="36">
        <v>0</v>
      </c>
      <c r="N95" s="36">
        <v>0</v>
      </c>
      <c r="O95" s="36">
        <v>0</v>
      </c>
      <c r="P95" s="36">
        <v>0</v>
      </c>
      <c r="Q95" s="36">
        <v>1.1725225928409599</v>
      </c>
      <c r="R95" s="36">
        <f>Q95</f>
        <v>1.1725225928409599</v>
      </c>
      <c r="S95" s="36">
        <v>0</v>
      </c>
      <c r="T95" s="36">
        <v>0.74866252452899995</v>
      </c>
      <c r="U95" s="36">
        <v>0</v>
      </c>
      <c r="V95" s="35"/>
      <c r="W95" s="36">
        <f t="shared" ref="W95:W97" si="66">T95-N95</f>
        <v>0.74866252452899995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f t="shared" si="39"/>
        <v>0.74866252452899995</v>
      </c>
      <c r="AD95" s="36">
        <v>0</v>
      </c>
      <c r="AE95" s="36">
        <v>0</v>
      </c>
      <c r="AF95" s="36">
        <v>0.74866252452899995</v>
      </c>
      <c r="AG95" s="36">
        <v>0</v>
      </c>
      <c r="AH95" s="50" t="s">
        <v>228</v>
      </c>
    </row>
    <row r="96" spans="1:34" s="17" customFormat="1" ht="53.25" customHeight="1" x14ac:dyDescent="0.25">
      <c r="A96" s="6" t="s">
        <v>166</v>
      </c>
      <c r="B96" s="44" t="s">
        <v>212</v>
      </c>
      <c r="C96" s="50" t="s">
        <v>170</v>
      </c>
      <c r="D96" s="35">
        <v>2017</v>
      </c>
      <c r="E96" s="35" t="s">
        <v>122</v>
      </c>
      <c r="F96" s="35">
        <v>2018</v>
      </c>
      <c r="G96" s="36">
        <v>0</v>
      </c>
      <c r="H96" s="36">
        <v>0</v>
      </c>
      <c r="I96" s="35" t="s">
        <v>122</v>
      </c>
      <c r="J96" s="36">
        <v>0.33173511587488891</v>
      </c>
      <c r="K96" s="36">
        <v>2.4431394406579998</v>
      </c>
      <c r="L96" s="48" t="s">
        <v>242</v>
      </c>
      <c r="M96" s="36">
        <v>0</v>
      </c>
      <c r="N96" s="36">
        <v>0</v>
      </c>
      <c r="O96" s="36">
        <v>0</v>
      </c>
      <c r="P96" s="36">
        <v>0</v>
      </c>
      <c r="Q96" s="36">
        <v>1.5100919842968108</v>
      </c>
      <c r="R96" s="36">
        <f>Q96</f>
        <v>1.5100919842968108</v>
      </c>
      <c r="S96" s="36">
        <v>0</v>
      </c>
      <c r="T96" s="36">
        <v>2.4431394406579998</v>
      </c>
      <c r="U96" s="36">
        <v>0</v>
      </c>
      <c r="V96" s="35"/>
      <c r="W96" s="36">
        <v>2.4431394406579998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f t="shared" ref="AC96" si="67">AF96</f>
        <v>2.3431394406579997</v>
      </c>
      <c r="AD96" s="36">
        <v>0</v>
      </c>
      <c r="AE96" s="36">
        <v>0</v>
      </c>
      <c r="AF96" s="36">
        <v>2.3431394406579997</v>
      </c>
      <c r="AG96" s="36">
        <v>0</v>
      </c>
      <c r="AH96" s="50" t="s">
        <v>228</v>
      </c>
    </row>
    <row r="97" spans="1:34" s="17" customFormat="1" ht="47.25" x14ac:dyDescent="0.25">
      <c r="A97" s="6" t="s">
        <v>188</v>
      </c>
      <c r="B97" s="44" t="s">
        <v>213</v>
      </c>
      <c r="C97" s="50" t="s">
        <v>187</v>
      </c>
      <c r="D97" s="35">
        <v>2017</v>
      </c>
      <c r="E97" s="35" t="s">
        <v>122</v>
      </c>
      <c r="F97" s="35">
        <v>2018</v>
      </c>
      <c r="G97" s="36">
        <v>0</v>
      </c>
      <c r="H97" s="36">
        <v>0</v>
      </c>
      <c r="I97" s="35" t="s">
        <v>122</v>
      </c>
      <c r="J97" s="36">
        <v>0.17985125642151109</v>
      </c>
      <c r="K97" s="36">
        <v>0.88872035349</v>
      </c>
      <c r="L97" s="48" t="s">
        <v>242</v>
      </c>
      <c r="M97" s="36">
        <v>0</v>
      </c>
      <c r="N97" s="36">
        <v>0</v>
      </c>
      <c r="O97" s="36">
        <v>0</v>
      </c>
      <c r="P97" s="36">
        <v>0</v>
      </c>
      <c r="Q97" s="36">
        <v>0.93281295061295999</v>
      </c>
      <c r="R97" s="36">
        <f>Q97</f>
        <v>0.93281295061295999</v>
      </c>
      <c r="S97" s="36">
        <v>0</v>
      </c>
      <c r="T97" s="36">
        <v>0.88872035349</v>
      </c>
      <c r="U97" s="36">
        <v>0</v>
      </c>
      <c r="V97" s="35"/>
      <c r="W97" s="36">
        <f t="shared" si="66"/>
        <v>0.88872035349</v>
      </c>
      <c r="X97" s="36">
        <v>0</v>
      </c>
      <c r="Y97" s="36">
        <v>0</v>
      </c>
      <c r="Z97" s="36">
        <v>0</v>
      </c>
      <c r="AA97" s="36">
        <v>0</v>
      </c>
      <c r="AB97" s="36">
        <v>0</v>
      </c>
      <c r="AC97" s="36">
        <f t="shared" si="39"/>
        <v>0.62872035348999999</v>
      </c>
      <c r="AD97" s="36">
        <v>0</v>
      </c>
      <c r="AE97" s="36">
        <v>0</v>
      </c>
      <c r="AF97" s="36">
        <v>0.62872035348999999</v>
      </c>
      <c r="AG97" s="36">
        <v>0</v>
      </c>
      <c r="AH97" s="50" t="s">
        <v>235</v>
      </c>
    </row>
    <row r="98" spans="1:34" s="17" customFormat="1" ht="50.25" customHeight="1" x14ac:dyDescent="0.25">
      <c r="A98" s="33" t="s">
        <v>118</v>
      </c>
      <c r="B98" s="34" t="s">
        <v>119</v>
      </c>
      <c r="C98" s="35" t="s">
        <v>122</v>
      </c>
      <c r="D98" s="35" t="s">
        <v>122</v>
      </c>
      <c r="E98" s="35" t="s">
        <v>122</v>
      </c>
      <c r="F98" s="35" t="s">
        <v>122</v>
      </c>
      <c r="G98" s="36">
        <v>0</v>
      </c>
      <c r="H98" s="36">
        <v>0</v>
      </c>
      <c r="I98" s="35" t="s">
        <v>122</v>
      </c>
      <c r="J98" s="36">
        <v>0</v>
      </c>
      <c r="K98" s="36">
        <v>0</v>
      </c>
      <c r="L98" s="48" t="s">
        <v>122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f t="shared" si="50"/>
        <v>0</v>
      </c>
      <c r="U98" s="36">
        <v>0</v>
      </c>
      <c r="V98" s="35">
        <v>0</v>
      </c>
      <c r="W98" s="36">
        <f t="shared" si="51"/>
        <v>0</v>
      </c>
      <c r="X98" s="36">
        <f>AA98</f>
        <v>0</v>
      </c>
      <c r="Y98" s="36">
        <v>0</v>
      </c>
      <c r="Z98" s="36">
        <v>0</v>
      </c>
      <c r="AA98" s="36">
        <v>0</v>
      </c>
      <c r="AB98" s="37">
        <v>0</v>
      </c>
      <c r="AC98" s="36">
        <f>AF98</f>
        <v>0</v>
      </c>
      <c r="AD98" s="36">
        <v>0</v>
      </c>
      <c r="AE98" s="36">
        <v>0</v>
      </c>
      <c r="AF98" s="36">
        <v>0</v>
      </c>
      <c r="AG98" s="36">
        <v>0</v>
      </c>
      <c r="AH98" s="50" t="s">
        <v>122</v>
      </c>
    </row>
    <row r="99" spans="1:34" s="17" customFormat="1" ht="33.75" customHeight="1" x14ac:dyDescent="0.25">
      <c r="A99" s="33" t="s">
        <v>120</v>
      </c>
      <c r="B99" s="34" t="s">
        <v>121</v>
      </c>
      <c r="C99" s="35" t="s">
        <v>137</v>
      </c>
      <c r="D99" s="35" t="s">
        <v>122</v>
      </c>
      <c r="E99" s="35" t="s">
        <v>122</v>
      </c>
      <c r="F99" s="35" t="s">
        <v>122</v>
      </c>
      <c r="G99" s="37">
        <v>0</v>
      </c>
      <c r="H99" s="36">
        <f>SUM(H100:H104)</f>
        <v>0.74157758620689651</v>
      </c>
      <c r="I99" s="35" t="s">
        <v>122</v>
      </c>
      <c r="J99" s="36">
        <f>SUM(J100:J104)</f>
        <v>0</v>
      </c>
      <c r="K99" s="36">
        <f>SUM(K100:K104)</f>
        <v>0.74157758620689651</v>
      </c>
      <c r="L99" s="48" t="s">
        <v>122</v>
      </c>
      <c r="M99" s="36">
        <f t="shared" ref="M99:AG99" si="68">SUM(M100:M104)</f>
        <v>0</v>
      </c>
      <c r="N99" s="36">
        <f t="shared" si="68"/>
        <v>0</v>
      </c>
      <c r="O99" s="36">
        <f t="shared" si="68"/>
        <v>0</v>
      </c>
      <c r="P99" s="36">
        <f t="shared" si="68"/>
        <v>0</v>
      </c>
      <c r="Q99" s="36">
        <f t="shared" si="68"/>
        <v>0</v>
      </c>
      <c r="R99" s="36">
        <f t="shared" si="68"/>
        <v>0</v>
      </c>
      <c r="S99" s="36">
        <f t="shared" si="68"/>
        <v>0.77420699999999998</v>
      </c>
      <c r="T99" s="36">
        <f t="shared" si="68"/>
        <v>60.391329761800002</v>
      </c>
      <c r="U99" s="36">
        <f t="shared" si="68"/>
        <v>0.77420699999999998</v>
      </c>
      <c r="V99" s="36">
        <f t="shared" si="68"/>
        <v>0</v>
      </c>
      <c r="W99" s="36">
        <f t="shared" si="68"/>
        <v>60.391329761800002</v>
      </c>
      <c r="X99" s="36">
        <f t="shared" si="68"/>
        <v>0.77420699999999998</v>
      </c>
      <c r="Y99" s="36">
        <f t="shared" si="68"/>
        <v>0</v>
      </c>
      <c r="Z99" s="36">
        <f t="shared" si="68"/>
        <v>0</v>
      </c>
      <c r="AA99" s="36">
        <f t="shared" si="68"/>
        <v>0.77420699999999998</v>
      </c>
      <c r="AB99" s="36">
        <f t="shared" si="68"/>
        <v>0</v>
      </c>
      <c r="AC99" s="36">
        <f t="shared" si="68"/>
        <v>60.391329761800002</v>
      </c>
      <c r="AD99" s="36">
        <f t="shared" si="68"/>
        <v>0</v>
      </c>
      <c r="AE99" s="36">
        <f t="shared" si="68"/>
        <v>0</v>
      </c>
      <c r="AF99" s="36">
        <f t="shared" si="68"/>
        <v>0.97841529999999999</v>
      </c>
      <c r="AG99" s="36">
        <f t="shared" si="68"/>
        <v>59.4129144618</v>
      </c>
      <c r="AH99" s="50" t="s">
        <v>122</v>
      </c>
    </row>
    <row r="100" spans="1:34" s="17" customFormat="1" ht="116.25" customHeight="1" x14ac:dyDescent="0.25">
      <c r="A100" s="38" t="s">
        <v>123</v>
      </c>
      <c r="B100" s="44" t="s">
        <v>214</v>
      </c>
      <c r="C100" s="50" t="s">
        <v>140</v>
      </c>
      <c r="D100" s="40">
        <v>2018</v>
      </c>
      <c r="E100" s="40">
        <v>2018</v>
      </c>
      <c r="F100" s="40">
        <v>2018</v>
      </c>
      <c r="G100" s="40" t="s">
        <v>122</v>
      </c>
      <c r="H100" s="37">
        <v>0.74157758620689651</v>
      </c>
      <c r="I100" s="42">
        <v>42795</v>
      </c>
      <c r="J100" s="40" t="s">
        <v>122</v>
      </c>
      <c r="K100" s="37">
        <v>0.74157758620689651</v>
      </c>
      <c r="L100" s="38" t="s">
        <v>243</v>
      </c>
      <c r="M100" s="37">
        <v>0</v>
      </c>
      <c r="N100" s="37">
        <v>0</v>
      </c>
      <c r="O100" s="37" t="s">
        <v>122</v>
      </c>
      <c r="P100" s="37" t="s">
        <v>122</v>
      </c>
      <c r="Q100" s="37" t="s">
        <v>122</v>
      </c>
      <c r="R100" s="37" t="s">
        <v>122</v>
      </c>
      <c r="S100" s="37">
        <v>0.77420699999999998</v>
      </c>
      <c r="T100" s="37">
        <f>S100</f>
        <v>0.77420699999999998</v>
      </c>
      <c r="U100" s="37">
        <v>0.77420699999999998</v>
      </c>
      <c r="V100" s="40"/>
      <c r="W100" s="37">
        <f>T100</f>
        <v>0.77420699999999998</v>
      </c>
      <c r="X100" s="37">
        <f>AA100</f>
        <v>0.77420699999999998</v>
      </c>
      <c r="Y100" s="37">
        <v>0</v>
      </c>
      <c r="Z100" s="37">
        <v>0</v>
      </c>
      <c r="AA100" s="37">
        <v>0.77420699999999998</v>
      </c>
      <c r="AB100" s="37">
        <v>0</v>
      </c>
      <c r="AC100" s="37">
        <f>AF100</f>
        <v>0.77420699999999998</v>
      </c>
      <c r="AD100" s="37">
        <v>0</v>
      </c>
      <c r="AE100" s="37">
        <v>0</v>
      </c>
      <c r="AF100" s="37">
        <f>W100</f>
        <v>0.77420699999999998</v>
      </c>
      <c r="AG100" s="37">
        <v>0</v>
      </c>
      <c r="AH100" s="50" t="s">
        <v>122</v>
      </c>
    </row>
    <row r="101" spans="1:34" s="17" customFormat="1" ht="63" x14ac:dyDescent="0.25">
      <c r="A101" s="38" t="s">
        <v>171</v>
      </c>
      <c r="B101" s="44" t="s">
        <v>215</v>
      </c>
      <c r="C101" s="50" t="s">
        <v>175</v>
      </c>
      <c r="D101" s="40">
        <v>2018</v>
      </c>
      <c r="E101" s="35" t="s">
        <v>122</v>
      </c>
      <c r="F101" s="40">
        <v>2018</v>
      </c>
      <c r="G101" s="40" t="s">
        <v>122</v>
      </c>
      <c r="H101" s="36">
        <v>0</v>
      </c>
      <c r="I101" s="35" t="s">
        <v>122</v>
      </c>
      <c r="J101" s="36" t="s">
        <v>122</v>
      </c>
      <c r="K101" s="37" t="s">
        <v>122</v>
      </c>
      <c r="L101" s="38" t="s">
        <v>122</v>
      </c>
      <c r="M101" s="37">
        <v>0</v>
      </c>
      <c r="N101" s="37">
        <v>0</v>
      </c>
      <c r="O101" s="37" t="s">
        <v>122</v>
      </c>
      <c r="P101" s="37" t="s">
        <v>122</v>
      </c>
      <c r="Q101" s="37" t="s">
        <v>122</v>
      </c>
      <c r="R101" s="37" t="s">
        <v>122</v>
      </c>
      <c r="S101" s="37">
        <v>0</v>
      </c>
      <c r="T101" s="37">
        <v>7.4300000000000005E-2</v>
      </c>
      <c r="U101" s="37">
        <v>0</v>
      </c>
      <c r="V101" s="40"/>
      <c r="W101" s="37">
        <f t="shared" ref="W101:W104" si="69">T101</f>
        <v>7.4300000000000005E-2</v>
      </c>
      <c r="X101" s="37">
        <f t="shared" ref="X101:X103" si="70">AA101</f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f t="shared" ref="AC101:AC102" si="71">AF101</f>
        <v>7.4300000000000005E-2</v>
      </c>
      <c r="AD101" s="37">
        <v>0</v>
      </c>
      <c r="AE101" s="37">
        <v>0</v>
      </c>
      <c r="AF101" s="37">
        <f t="shared" ref="AF101:AF102" si="72">W101</f>
        <v>7.4300000000000005E-2</v>
      </c>
      <c r="AG101" s="37">
        <v>0</v>
      </c>
      <c r="AH101" s="50" t="s">
        <v>236</v>
      </c>
    </row>
    <row r="102" spans="1:34" s="17" customFormat="1" ht="31.5" x14ac:dyDescent="0.25">
      <c r="A102" s="38" t="s">
        <v>172</v>
      </c>
      <c r="B102" s="44" t="s">
        <v>216</v>
      </c>
      <c r="C102" s="50" t="s">
        <v>176</v>
      </c>
      <c r="D102" s="40">
        <v>2018</v>
      </c>
      <c r="E102" s="35" t="s">
        <v>122</v>
      </c>
      <c r="F102" s="40">
        <v>2018</v>
      </c>
      <c r="G102" s="40" t="s">
        <v>122</v>
      </c>
      <c r="H102" s="36">
        <v>0</v>
      </c>
      <c r="I102" s="35" t="s">
        <v>122</v>
      </c>
      <c r="J102" s="36" t="s">
        <v>122</v>
      </c>
      <c r="K102" s="37" t="s">
        <v>122</v>
      </c>
      <c r="L102" s="38" t="s">
        <v>122</v>
      </c>
      <c r="M102" s="37">
        <v>0</v>
      </c>
      <c r="N102" s="37">
        <v>0</v>
      </c>
      <c r="O102" s="37" t="s">
        <v>122</v>
      </c>
      <c r="P102" s="37" t="s">
        <v>122</v>
      </c>
      <c r="Q102" s="37" t="s">
        <v>122</v>
      </c>
      <c r="R102" s="37" t="s">
        <v>122</v>
      </c>
      <c r="S102" s="37">
        <v>0</v>
      </c>
      <c r="T102" s="37">
        <v>0.1299083</v>
      </c>
      <c r="U102" s="37">
        <v>0</v>
      </c>
      <c r="V102" s="40"/>
      <c r="W102" s="37">
        <f t="shared" si="69"/>
        <v>0.1299083</v>
      </c>
      <c r="X102" s="37">
        <f t="shared" si="70"/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f t="shared" si="71"/>
        <v>0.1299083</v>
      </c>
      <c r="AD102" s="37">
        <v>0</v>
      </c>
      <c r="AE102" s="37">
        <v>0</v>
      </c>
      <c r="AF102" s="37">
        <f t="shared" si="72"/>
        <v>0.1299083</v>
      </c>
      <c r="AG102" s="37">
        <v>0</v>
      </c>
      <c r="AH102" s="50" t="s">
        <v>237</v>
      </c>
    </row>
    <row r="103" spans="1:34" s="17" customFormat="1" ht="41.25" customHeight="1" x14ac:dyDescent="0.25">
      <c r="A103" s="38" t="s">
        <v>173</v>
      </c>
      <c r="B103" s="44" t="s">
        <v>217</v>
      </c>
      <c r="C103" s="50" t="s">
        <v>177</v>
      </c>
      <c r="D103" s="40">
        <v>2018</v>
      </c>
      <c r="E103" s="35" t="s">
        <v>122</v>
      </c>
      <c r="F103" s="40">
        <v>2018</v>
      </c>
      <c r="G103" s="40" t="s">
        <v>122</v>
      </c>
      <c r="H103" s="36">
        <v>0</v>
      </c>
      <c r="I103" s="35" t="s">
        <v>122</v>
      </c>
      <c r="J103" s="36">
        <v>0</v>
      </c>
      <c r="K103" s="37">
        <v>0</v>
      </c>
      <c r="L103" s="38" t="s">
        <v>122</v>
      </c>
      <c r="M103" s="37">
        <v>0</v>
      </c>
      <c r="N103" s="37">
        <v>0</v>
      </c>
      <c r="O103" s="37" t="s">
        <v>122</v>
      </c>
      <c r="P103" s="37" t="s">
        <v>122</v>
      </c>
      <c r="Q103" s="37" t="s">
        <v>122</v>
      </c>
      <c r="R103" s="37" t="s">
        <v>122</v>
      </c>
      <c r="S103" s="37">
        <v>0</v>
      </c>
      <c r="T103" s="37">
        <v>39.601821561400001</v>
      </c>
      <c r="U103" s="37">
        <v>0</v>
      </c>
      <c r="V103" s="40"/>
      <c r="W103" s="37">
        <f t="shared" si="69"/>
        <v>39.601821561400001</v>
      </c>
      <c r="X103" s="37">
        <f t="shared" si="70"/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f>AG103</f>
        <v>39.601821561400001</v>
      </c>
      <c r="AD103" s="37">
        <v>0</v>
      </c>
      <c r="AE103" s="37">
        <v>0</v>
      </c>
      <c r="AF103" s="37">
        <v>0</v>
      </c>
      <c r="AG103" s="37">
        <f>W103</f>
        <v>39.601821561400001</v>
      </c>
      <c r="AH103" s="50" t="s">
        <v>252</v>
      </c>
    </row>
    <row r="104" spans="1:34" s="17" customFormat="1" ht="60.75" customHeight="1" x14ac:dyDescent="0.25">
      <c r="A104" s="38" t="s">
        <v>174</v>
      </c>
      <c r="B104" s="44" t="s">
        <v>218</v>
      </c>
      <c r="C104" s="50" t="s">
        <v>179</v>
      </c>
      <c r="D104" s="40">
        <v>2018</v>
      </c>
      <c r="E104" s="35" t="s">
        <v>122</v>
      </c>
      <c r="F104" s="40">
        <v>2018</v>
      </c>
      <c r="G104" s="40" t="s">
        <v>122</v>
      </c>
      <c r="H104" s="36">
        <v>0</v>
      </c>
      <c r="I104" s="35" t="s">
        <v>122</v>
      </c>
      <c r="J104" s="36">
        <v>0</v>
      </c>
      <c r="K104" s="37">
        <v>0</v>
      </c>
      <c r="L104" s="38" t="s">
        <v>122</v>
      </c>
      <c r="M104" s="37">
        <v>0</v>
      </c>
      <c r="N104" s="37">
        <v>0</v>
      </c>
      <c r="O104" s="37" t="s">
        <v>122</v>
      </c>
      <c r="P104" s="37" t="s">
        <v>122</v>
      </c>
      <c r="Q104" s="37" t="s">
        <v>122</v>
      </c>
      <c r="R104" s="37" t="s">
        <v>122</v>
      </c>
      <c r="S104" s="37">
        <v>0</v>
      </c>
      <c r="T104" s="37">
        <v>19.811092900399998</v>
      </c>
      <c r="U104" s="37">
        <v>0</v>
      </c>
      <c r="V104" s="40"/>
      <c r="W104" s="37">
        <f t="shared" si="69"/>
        <v>19.811092900399998</v>
      </c>
      <c r="X104" s="37">
        <f>AA104</f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f>AG104</f>
        <v>19.811092900399998</v>
      </c>
      <c r="AD104" s="37">
        <v>0</v>
      </c>
      <c r="AE104" s="37">
        <v>0</v>
      </c>
      <c r="AF104" s="37">
        <v>0</v>
      </c>
      <c r="AG104" s="37">
        <f>W104</f>
        <v>19.811092900399998</v>
      </c>
      <c r="AH104" s="50" t="s">
        <v>252</v>
      </c>
    </row>
    <row r="105" spans="1:34" s="17" customFormat="1" ht="46.5" customHeight="1" x14ac:dyDescent="0.25">
      <c r="A105" s="18"/>
      <c r="B105" s="18"/>
      <c r="C105" s="18"/>
      <c r="D105" s="23"/>
      <c r="E105" s="18"/>
      <c r="F105" s="18"/>
      <c r="G105" s="8"/>
      <c r="H105" s="8"/>
      <c r="I105" s="24"/>
      <c r="J105" s="8"/>
      <c r="K105" s="8"/>
      <c r="L105" s="49"/>
      <c r="M105" s="18"/>
      <c r="N105" s="21"/>
      <c r="O105" s="22"/>
      <c r="P105" s="21"/>
      <c r="Q105" s="22"/>
      <c r="R105" s="21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21"/>
    </row>
    <row r="106" spans="1:34" s="17" customFormat="1" ht="46.5" customHeight="1" x14ac:dyDescent="0.25">
      <c r="A106" s="18"/>
      <c r="B106" s="18"/>
      <c r="C106" s="18"/>
      <c r="D106" s="23"/>
      <c r="E106" s="18"/>
      <c r="F106" s="18"/>
      <c r="G106" s="8"/>
      <c r="H106" s="8"/>
      <c r="I106" s="24"/>
      <c r="J106" s="8"/>
      <c r="K106" s="8"/>
      <c r="L106" s="49"/>
      <c r="M106" s="18"/>
      <c r="N106" s="21"/>
      <c r="O106" s="22"/>
      <c r="P106" s="21"/>
      <c r="Q106" s="22"/>
      <c r="R106" s="21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21"/>
    </row>
  </sheetData>
  <mergeCells count="28">
    <mergeCell ref="A12:AG12"/>
    <mergeCell ref="A13:AG13"/>
    <mergeCell ref="A14:AG14"/>
    <mergeCell ref="A15:AG15"/>
    <mergeCell ref="A16:AG16"/>
    <mergeCell ref="AH22:AH24"/>
    <mergeCell ref="G23:I23"/>
    <mergeCell ref="J23:L23"/>
    <mergeCell ref="O23:P23"/>
    <mergeCell ref="A17:AG17"/>
    <mergeCell ref="A18:AG18"/>
    <mergeCell ref="A19:AG19"/>
    <mergeCell ref="A20:AG20"/>
    <mergeCell ref="A22:A24"/>
    <mergeCell ref="B22:B24"/>
    <mergeCell ref="C22:C24"/>
    <mergeCell ref="D22:D24"/>
    <mergeCell ref="E22:F23"/>
    <mergeCell ref="X22:AG22"/>
    <mergeCell ref="Q23:R23"/>
    <mergeCell ref="X23:AB23"/>
    <mergeCell ref="AC23:AG23"/>
    <mergeCell ref="G22:L22"/>
    <mergeCell ref="M22:M24"/>
    <mergeCell ref="N22:N24"/>
    <mergeCell ref="O22:R22"/>
    <mergeCell ref="S22:T23"/>
    <mergeCell ref="U22:W23"/>
  </mergeCells>
  <pageMargins left="0.19685039370078741" right="0.19685039370078741" top="0.74803149606299213" bottom="0.15748031496062992" header="0" footer="0"/>
  <pageSetup paperSize="8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</vt:lpstr>
      <vt:lpstr>'2018'!Заголовки_для_печати</vt:lpstr>
      <vt:lpstr>'2018'!Область_печати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2018-09-13T02:11:47Z</dcterms:modified>
</cp:coreProperties>
</file>